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rbohla\Desktop\"/>
    </mc:Choice>
  </mc:AlternateContent>
  <bookViews>
    <workbookView xWindow="0" yWindow="0" windowWidth="28800" windowHeight="12300" tabRatio="539" activeTab="4"/>
  </bookViews>
  <sheets>
    <sheet name="C1" sheetId="1" r:id="rId1"/>
    <sheet name="C2" sheetId="2" r:id="rId2"/>
    <sheet name="C3" sheetId="7" r:id="rId3"/>
    <sheet name="C4" sheetId="8" r:id="rId4"/>
    <sheet name="C5" sheetId="5" r:id="rId5"/>
    <sheet name="Zdroje-pozice, specifikace, atd" sheetId="9" state="hidden" r:id="rId6"/>
  </sheets>
  <definedNames>
    <definedName name="Excel_BuiltIn_Print_Titles" localSheetId="1">'C2'!#REF!</definedName>
    <definedName name="_xlnm.Print_Area" localSheetId="0">'C1'!$A$1:$F$32</definedName>
    <definedName name="_xlnm.Print_Area" localSheetId="1">'C2'!$A$1:$E$41</definedName>
    <definedName name="Z_93EE9DDB_BFB2_455B_94B6_7E469AA41DDC_.wvu.PrintArea" localSheetId="0" hidden="1">'C1'!$A$1:$F$32</definedName>
    <definedName name="Z_93EE9DDB_BFB2_455B_94B6_7E469AA41DDC_.wvu.PrintArea" localSheetId="1" hidden="1">'C2'!$A$1:$E$41</definedName>
  </definedNames>
  <calcPr calcId="191029"/>
  <customWorkbookViews>
    <customWorkbookView name="Jágl Vojtěch – osobní zobrazení" guid="{93EE9DDB-BFB2-455B-94B6-7E469AA41DDC}" mergeInterval="0" personalView="1" maximized="1" xWindow="-8" yWindow="-8" windowWidth="1616" windowHeight="876" tabRatio="993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" l="1"/>
  <c r="C3" i="5"/>
  <c r="C2" i="5"/>
  <c r="C1" i="5"/>
  <c r="C4" i="8"/>
  <c r="C3" i="8"/>
  <c r="C2" i="8"/>
  <c r="C1" i="8"/>
  <c r="C4" i="7"/>
  <c r="C3" i="7"/>
  <c r="C2" i="7"/>
  <c r="C1" i="7"/>
  <c r="C2" i="2"/>
  <c r="C3" i="2"/>
  <c r="C4" i="2"/>
  <c r="C1" i="2"/>
  <c r="K23" i="2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41" i="5"/>
  <c r="M39" i="5"/>
  <c r="M10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12" i="5"/>
  <c r="M11" i="5"/>
  <c r="O31" i="7" l="1"/>
  <c r="J31" i="7"/>
  <c r="H31" i="7"/>
  <c r="E31" i="7"/>
  <c r="B31" i="7"/>
  <c r="B39" i="7"/>
  <c r="E39" i="7"/>
  <c r="H39" i="7"/>
  <c r="J39" i="7"/>
  <c r="O39" i="7"/>
  <c r="B39" i="8" l="1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38" i="7"/>
  <c r="J37" i="7"/>
  <c r="J36" i="7"/>
  <c r="J35" i="7"/>
  <c r="J34" i="7"/>
  <c r="J33" i="7"/>
  <c r="J32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H38" i="7"/>
  <c r="H37" i="7"/>
  <c r="H36" i="7"/>
  <c r="H35" i="7"/>
  <c r="H34" i="7"/>
  <c r="H33" i="7"/>
  <c r="H32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E41" i="8"/>
  <c r="B41" i="8"/>
  <c r="E10" i="7"/>
  <c r="B10" i="7"/>
  <c r="B41" i="7"/>
  <c r="E4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E38" i="7"/>
  <c r="E37" i="7"/>
  <c r="E36" i="7"/>
  <c r="E35" i="7"/>
  <c r="E34" i="7"/>
  <c r="E33" i="7"/>
  <c r="E32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B10" i="8"/>
  <c r="D19" i="2"/>
  <c r="B38" i="7"/>
  <c r="B37" i="7"/>
  <c r="B36" i="7"/>
  <c r="B35" i="7"/>
  <c r="B34" i="7"/>
  <c r="B33" i="7"/>
  <c r="B32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 l="1"/>
  <c r="E70" i="5" l="1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K41" i="5" l="1"/>
  <c r="K42" i="5"/>
  <c r="K43" i="5"/>
  <c r="K15" i="5"/>
  <c r="K16" i="5"/>
  <c r="K17" i="5"/>
  <c r="L72" i="5" l="1"/>
  <c r="I72" i="5"/>
  <c r="L71" i="5"/>
  <c r="I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4" i="5"/>
  <c r="K13" i="5"/>
  <c r="K12" i="5"/>
  <c r="K11" i="5"/>
  <c r="K10" i="5"/>
  <c r="P72" i="8"/>
  <c r="K72" i="8"/>
  <c r="P71" i="8"/>
  <c r="K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P72" i="7"/>
  <c r="K72" i="7"/>
  <c r="P71" i="7"/>
  <c r="K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38" i="7"/>
  <c r="O37" i="7"/>
  <c r="O36" i="7"/>
  <c r="O35" i="7"/>
  <c r="O34" i="7"/>
  <c r="O33" i="7"/>
  <c r="O32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K73" i="8" l="1"/>
  <c r="P73" i="8"/>
  <c r="K72" i="5"/>
  <c r="O72" i="8"/>
  <c r="L73" i="5"/>
  <c r="I73" i="5"/>
  <c r="K71" i="5"/>
  <c r="O71" i="8"/>
  <c r="P73" i="7"/>
  <c r="D35" i="2" s="1"/>
  <c r="K73" i="7"/>
  <c r="O71" i="7"/>
  <c r="O72" i="7"/>
  <c r="D25" i="1"/>
  <c r="D18" i="1"/>
  <c r="D36" i="2" l="1"/>
  <c r="D34" i="2" s="1"/>
  <c r="O73" i="8"/>
  <c r="K73" i="5"/>
  <c r="O73" i="7"/>
  <c r="C35" i="2" s="1"/>
  <c r="C36" i="2" l="1"/>
  <c r="E18" i="1"/>
  <c r="F18" i="1"/>
  <c r="D33" i="2" l="1"/>
  <c r="F25" i="1" l="1"/>
  <c r="E25" i="1"/>
  <c r="F10" i="1"/>
  <c r="E10" i="1"/>
  <c r="F29" i="1" l="1"/>
  <c r="E29" i="1"/>
  <c r="C24" i="2"/>
  <c r="C22" i="2" s="1"/>
  <c r="D24" i="2"/>
  <c r="D22" i="2" s="1"/>
  <c r="C10" i="2"/>
  <c r="D10" i="2"/>
  <c r="C19" i="2"/>
  <c r="C34" i="2"/>
  <c r="C33" i="2" s="1"/>
  <c r="D9" i="2" l="1"/>
  <c r="D40" i="2" s="1"/>
  <c r="D11" i="1" s="1"/>
  <c r="D10" i="1" s="1"/>
  <c r="D29" i="1" s="1"/>
  <c r="C9" i="2"/>
  <c r="C40" i="2" s="1"/>
  <c r="D31" i="1" l="1"/>
  <c r="D30" i="1"/>
</calcChain>
</file>

<file path=xl/comments1.xml><?xml version="1.0" encoding="utf-8"?>
<comments xmlns="http://schemas.openxmlformats.org/spreadsheetml/2006/main">
  <authors>
    <author>Strejcek, Pavel</author>
    <author>Kiššová Lucia</author>
  </authors>
  <commentList>
    <comment ref="D11" authorId="0" shapeId="0">
      <text>
        <r>
          <rPr>
            <sz val="9"/>
            <color indexed="81"/>
            <rFont val="Tahoma"/>
            <family val="2"/>
          </rPr>
          <t>Hodnota musí být stejná jako
sešit C2 buňka D40</t>
        </r>
      </text>
    </comment>
    <comment ref="D29" authorId="1" shapeId="0">
      <text>
        <r>
          <rPr>
            <sz val="9"/>
            <color indexed="81"/>
            <rFont val="Tahoma"/>
            <family val="2"/>
          </rPr>
          <t>Hodnota musí být stejná jako
sešit C2 buňka C40</t>
        </r>
      </text>
    </comment>
  </commentList>
</comments>
</file>

<file path=xl/comments2.xml><?xml version="1.0" encoding="utf-8"?>
<comments xmlns="http://schemas.openxmlformats.org/spreadsheetml/2006/main">
  <authors>
    <author>Kiššová Lucia</author>
    <author>ExiE</author>
  </authors>
  <commentList>
    <comment ref="D8" authorId="0" shapeId="0">
      <text>
        <r>
          <rPr>
            <sz val="9"/>
            <color indexed="81"/>
            <rFont val="Tahoma"/>
            <family val="2"/>
            <charset val="238"/>
          </rPr>
          <t>Hodnoty ve sloupci D nesmí být vyšší než hodnoty ve sloupci C.</t>
        </r>
      </text>
    </comment>
    <comment ref="C40" authorId="1" shapeId="0">
      <text>
        <r>
          <rPr>
            <sz val="10"/>
            <color indexed="81"/>
            <rFont val="Tahoma"/>
            <family val="2"/>
            <charset val="238"/>
          </rPr>
          <t>Hodnota musí být stejná jako
list C1 buňka D29</t>
        </r>
      </text>
    </comment>
    <comment ref="D40" authorId="1" shapeId="0">
      <text>
        <r>
          <rPr>
            <sz val="10"/>
            <color indexed="81"/>
            <rFont val="Tahoma"/>
            <family val="2"/>
            <charset val="238"/>
          </rPr>
          <t>Hodnota musí být stejná jako
list C1 buňka D11</t>
        </r>
      </text>
    </comment>
  </commentList>
</comments>
</file>

<file path=xl/comments3.xml><?xml version="1.0" encoding="utf-8"?>
<comments xmlns="http://schemas.openxmlformats.org/spreadsheetml/2006/main">
  <authors>
    <author>ExiE</author>
  </authors>
  <commentList>
    <comment ref="P8" authorId="0" shapeId="0">
      <text>
        <r>
          <rPr>
            <sz val="10"/>
            <color indexed="81"/>
            <rFont val="Tahoma"/>
            <family val="2"/>
            <charset val="238"/>
          </rPr>
          <t>Uznatelné osobní náklady/výdaje v rámci poskytnuté dotace
viz čl. 2, odst. 2 Podmínek pro poskytnutí a čerpání dotace v rámci dotačního titulu „Protidrogová politika“ Úřadu vlády ČR.</t>
        </r>
      </text>
    </comment>
  </commentList>
</comments>
</file>

<file path=xl/comments4.xml><?xml version="1.0" encoding="utf-8"?>
<comments xmlns="http://schemas.openxmlformats.org/spreadsheetml/2006/main">
  <authors>
    <author>ExiE</author>
  </authors>
  <commentList>
    <comment ref="P8" authorId="0" shapeId="0">
      <text>
        <r>
          <rPr>
            <sz val="10"/>
            <color indexed="81"/>
            <rFont val="Tahoma"/>
            <family val="2"/>
            <charset val="238"/>
          </rPr>
          <t>Uznatelné osobní náklady/výdaje v rámci poskytnuté dotace
viz čl. 2, odst. 2 Podmínek pro poskytnutí a čerpání dotace v rámci dotačního titulu „Protidrogová politika“ Úřadu vlády ČR.</t>
        </r>
      </text>
    </comment>
  </commentList>
</comments>
</file>

<file path=xl/comments5.xml><?xml version="1.0" encoding="utf-8"?>
<comments xmlns="http://schemas.openxmlformats.org/spreadsheetml/2006/main">
  <authors>
    <author>ExiE</author>
  </authors>
  <commentList>
    <comment ref="L8" authorId="0" shapeId="0">
      <text>
        <r>
          <rPr>
            <sz val="10"/>
            <color indexed="81"/>
            <rFont val="Tahoma"/>
            <family val="2"/>
            <charset val="238"/>
          </rPr>
          <t xml:space="preserve">Maximální možná hodinová mzda z dotace ÚV ČR je 678,93 Kč
</t>
        </r>
      </text>
    </comment>
  </commentList>
</comments>
</file>

<file path=xl/sharedStrings.xml><?xml version="1.0" encoding="utf-8"?>
<sst xmlns="http://schemas.openxmlformats.org/spreadsheetml/2006/main" count="592" uniqueCount="171">
  <si>
    <t>Název projektu:</t>
  </si>
  <si>
    <t>Organizace:</t>
  </si>
  <si>
    <t>MPSV</t>
  </si>
  <si>
    <t>Úřady práce</t>
  </si>
  <si>
    <t>MŠMT</t>
  </si>
  <si>
    <t>MZ</t>
  </si>
  <si>
    <t>MS</t>
  </si>
  <si>
    <t>Města, obce a městské části</t>
  </si>
  <si>
    <t>Nákladová položka</t>
  </si>
  <si>
    <t>1.1 Materiálové náklady celkem</t>
  </si>
  <si>
    <t>1.1.1 potraviny</t>
  </si>
  <si>
    <t>1.1.2 zdravotnický materiál</t>
  </si>
  <si>
    <t>1.1.3 hygienický materiál</t>
  </si>
  <si>
    <t>1.1.4 kancelářské potřeby</t>
  </si>
  <si>
    <t xml:space="preserve">1.1.5 DDHM </t>
  </si>
  <si>
    <t>1.1.6 pohonné hmoty</t>
  </si>
  <si>
    <t>1.1.7 ostatní materiálové náklady</t>
  </si>
  <si>
    <t>1.2 Opravy a udržování</t>
  </si>
  <si>
    <t>1.3 Cestovné celkem</t>
  </si>
  <si>
    <t xml:space="preserve">1.3.1 tuzemské cestovné </t>
  </si>
  <si>
    <t xml:space="preserve">1.3.2 zahraniční cestovné </t>
  </si>
  <si>
    <t>1.4 Služby celkem</t>
  </si>
  <si>
    <t>1.4.1 energie</t>
  </si>
  <si>
    <t>1.4.2 ostatní služby:</t>
  </si>
  <si>
    <t>1.5 Jiné provozní náklady celkem</t>
  </si>
  <si>
    <t>2.1 Mzdové náklady</t>
  </si>
  <si>
    <t>2.1.1 hrubé mzdy/platy</t>
  </si>
  <si>
    <t>Dosažené vzdělání</t>
  </si>
  <si>
    <t>Počet měsíců v rámci projektu</t>
  </si>
  <si>
    <t>Honorář za hodinu</t>
  </si>
  <si>
    <t>ÚV ČR</t>
  </si>
  <si>
    <t>Kód projektu:</t>
  </si>
  <si>
    <t>Pracovníci v přímé péči</t>
  </si>
  <si>
    <t>Celkem mzdové náklady</t>
  </si>
  <si>
    <t>Ostatní zdroje státní správy</t>
  </si>
  <si>
    <t>% spoluúčast ÚV ČR</t>
  </si>
  <si>
    <t>Nadace, sbírky, sponzorské dary</t>
  </si>
  <si>
    <t>Přehled finančních zdrojů</t>
  </si>
  <si>
    <t>1. Státní rozpočet celkem</t>
  </si>
  <si>
    <t>2. Územní rozpočty celkem</t>
  </si>
  <si>
    <t>3. ESIF</t>
  </si>
  <si>
    <t>4. Zahraniční zdroje</t>
  </si>
  <si>
    <t>5. Úhrady ze zdravotních pojišťoven</t>
  </si>
  <si>
    <t>6. Soukromé zdroje celkem</t>
  </si>
  <si>
    <r>
      <t xml:space="preserve">Ostatní </t>
    </r>
    <r>
      <rPr>
        <i/>
        <sz val="10"/>
        <rFont val="Arial CE"/>
        <charset val="238"/>
      </rPr>
      <t>(specifikujte)</t>
    </r>
    <r>
      <rPr>
        <sz val="10"/>
        <rFont val="Arial CE"/>
        <charset val="238"/>
      </rPr>
      <t>:</t>
    </r>
  </si>
  <si>
    <t>1. PROVOZNÍ NÁKLADY celkem</t>
  </si>
  <si>
    <t>2. OSOBNÍ NÁKLADY celkem</t>
  </si>
  <si>
    <t>Specifikace položek k rozpočtu 
dotace ÚV ČR</t>
  </si>
  <si>
    <t>CELKOVÉ NÁKLADY PROJEKTU</t>
  </si>
  <si>
    <t xml:space="preserve">  - spoje (telefony, internet, poštovné apod.)</t>
  </si>
  <si>
    <t xml:space="preserve">  - nájemné</t>
  </si>
  <si>
    <t xml:space="preserve">  - operativní leasing</t>
  </si>
  <si>
    <t xml:space="preserve">  - školení a vzdělávání</t>
  </si>
  <si>
    <t xml:space="preserve">  - ekonomické, účetní a právní služby</t>
  </si>
  <si>
    <t xml:space="preserve">  - DDNM</t>
  </si>
  <si>
    <t xml:space="preserve">  - jiné ostatní služby</t>
  </si>
  <si>
    <t>Souhrn pracovníci v přímé péči</t>
  </si>
  <si>
    <t>Souhrn ostatní pracovníci</t>
  </si>
  <si>
    <t>Ostatní pracovníci</t>
  </si>
  <si>
    <r>
      <t xml:space="preserve">Pracovní pozice
</t>
    </r>
    <r>
      <rPr>
        <i/>
        <sz val="10"/>
        <rFont val="Arial"/>
        <family val="2"/>
        <charset val="238"/>
      </rPr>
      <t xml:space="preserve">Výběr podle činnosti </t>
    </r>
    <r>
      <rPr>
        <b/>
        <sz val="10"/>
        <rFont val="Arial"/>
        <family val="2"/>
        <charset val="238"/>
      </rPr>
      <t xml:space="preserve">
</t>
    </r>
  </si>
  <si>
    <r>
      <t xml:space="preserve">Specifikace  
</t>
    </r>
    <r>
      <rPr>
        <sz val="10"/>
        <rFont val="Arial"/>
        <family val="2"/>
        <charset val="238"/>
      </rPr>
      <t xml:space="preserve"> Podle odbornosti/dosaženého vzdělání</t>
    </r>
  </si>
  <si>
    <t>Pracovníci na dohody o pracovní činnosti (DPČ)</t>
  </si>
  <si>
    <t>Pracovníci na dohody o provedení práce (DPP)</t>
  </si>
  <si>
    <t>Komenář k personálnímu obsazení</t>
  </si>
  <si>
    <r>
      <t>2.3  Ostatní osobní náklady</t>
    </r>
    <r>
      <rPr>
        <sz val="10"/>
        <rFont val="Arial"/>
        <family val="2"/>
        <charset val="238"/>
      </rPr>
      <t xml:space="preserve"> (např. práce dobrovolníků, ...)</t>
    </r>
  </si>
  <si>
    <r>
      <t>2.2 Sociální náklady</t>
    </r>
    <r>
      <rPr>
        <sz val="10"/>
        <rFont val="Arial CE"/>
        <family val="2"/>
        <charset val="238"/>
      </rPr>
      <t xml:space="preserve"> (např. zákonné pojištění odpovědnosti zaměstnavatele…)</t>
    </r>
  </si>
  <si>
    <t>vyplňte komentář</t>
  </si>
  <si>
    <t>Kraj (vč. Hl.m.Prahy) - prostředky MPSV</t>
  </si>
  <si>
    <t>Kraj (vč. Hl.m.Prahy) - prostředky kraje</t>
  </si>
  <si>
    <t xml:space="preserve">* Case manager je samostatná pozice. Pracovník proaktivně provází klienta napříč sociálními, zdravotními a dalšími službami/institucemi s ohledem na potřeby daného jedince. Jedná se o intenzivní práci s omezeným počtem klientů, s cílem zachovat co nejvyšší míru individualizované péče a podpory v přirozeném prostředí. Nejedná se o klíčového pracovníka klienta. </t>
  </si>
  <si>
    <t xml:space="preserve"> Ukončený psychoterapeutický výcvik </t>
  </si>
  <si>
    <t>Terapeutický/poradenský pracovník</t>
  </si>
  <si>
    <t>Terénní/kontaktní pracovník</t>
  </si>
  <si>
    <t>Pracovní terapeut</t>
  </si>
  <si>
    <t>Vychovatel/pedagog</t>
  </si>
  <si>
    <t>Lektor prevence</t>
  </si>
  <si>
    <t>Zdravotní sestra</t>
  </si>
  <si>
    <t>Lékař</t>
  </si>
  <si>
    <t>Pozice - pracovníci v přímé péči</t>
  </si>
  <si>
    <t xml:space="preserve">Adiktolog
</t>
  </si>
  <si>
    <t>Zástupce</t>
  </si>
  <si>
    <t xml:space="preserve">Ředitel
 </t>
  </si>
  <si>
    <t xml:space="preserve">Ekonomický pracovník </t>
  </si>
  <si>
    <t>Administrativní pracovník</t>
  </si>
  <si>
    <t>Pracovník zajišťující provoz služby</t>
  </si>
  <si>
    <t>Výzkumný analytik</t>
  </si>
  <si>
    <t>Odborný ředitel</t>
  </si>
  <si>
    <t>Ekonom</t>
  </si>
  <si>
    <t>Účetní</t>
  </si>
  <si>
    <t>Personalista</t>
  </si>
  <si>
    <t>Pracovník ICT provozu</t>
  </si>
  <si>
    <t>Provozní pracovník (např. údržbář, uklízeč)</t>
  </si>
  <si>
    <t>Pracovník PR</t>
  </si>
  <si>
    <t>Projektový pracovník</t>
  </si>
  <si>
    <t>Koordinační pracovník</t>
  </si>
  <si>
    <t>Garant projektu/služby</t>
  </si>
  <si>
    <t>Psycholog</t>
  </si>
  <si>
    <t>Psychoterapeut (podle zákona)</t>
  </si>
  <si>
    <t>Speciální pedagog</t>
  </si>
  <si>
    <t>Sociální pracovník</t>
  </si>
  <si>
    <t>Výcvik</t>
  </si>
  <si>
    <t>Ano</t>
  </si>
  <si>
    <t>Ne</t>
  </si>
  <si>
    <t>ZŠ</t>
  </si>
  <si>
    <t>SOU (výuční list)</t>
  </si>
  <si>
    <t>SŠ (maturita)</t>
  </si>
  <si>
    <t>VOŠ</t>
  </si>
  <si>
    <t>VŠ</t>
  </si>
  <si>
    <t>Nedokončená ZŠ</t>
  </si>
  <si>
    <t>2.1.2 ON na DPČ/DPP</t>
  </si>
  <si>
    <t>2.1.3 odvody zaměstnavatele na sociální a zdravotní pojištění</t>
  </si>
  <si>
    <r>
      <t xml:space="preserve"> Úvazek
</t>
    </r>
    <r>
      <rPr>
        <b/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Uvádějte na dvě desetinná místa.</t>
    </r>
  </si>
  <si>
    <t>CELKOVÉ NÁKLADY VŠECH ZDROJŮ NA REALIZACI PROJEKTU</t>
  </si>
  <si>
    <t>Typ služby:</t>
  </si>
  <si>
    <t xml:space="preserve">Zdravotní sestra </t>
  </si>
  <si>
    <t>Adiktolog (typicky v adiktologické ambulanci)</t>
  </si>
  <si>
    <t>1.2</t>
  </si>
  <si>
    <t>1.1</t>
  </si>
  <si>
    <t>1.3</t>
  </si>
  <si>
    <t>1.4</t>
  </si>
  <si>
    <t>1.5</t>
  </si>
  <si>
    <t>1.6</t>
  </si>
  <si>
    <t>1.7</t>
  </si>
  <si>
    <t>2.1</t>
  </si>
  <si>
    <t>2.2</t>
  </si>
  <si>
    <t>2.3</t>
  </si>
  <si>
    <t>6.1</t>
  </si>
  <si>
    <t>6.2</t>
  </si>
  <si>
    <t>6.3</t>
  </si>
  <si>
    <t>Pracovníci v hlavnim pracovním poměru</t>
  </si>
  <si>
    <t>Zejména komentujte/zdůvodněte pozice, které jste doplňovali v rámci možnosti "Jiná pozice" u ostatních pracovníků (tj. pracovníků v nepřímé péči).</t>
  </si>
  <si>
    <t>Celkem počet hodin**</t>
  </si>
  <si>
    <t>Specifikace (příp. odborná kvalifikace) - pracovníci v přímé péči</t>
  </si>
  <si>
    <t>Pozice - ostatní pracovníci (nepřímá péče)</t>
  </si>
  <si>
    <t>Case manager*</t>
  </si>
  <si>
    <t>Pracovník zajišťující provoz služby - specialista</t>
  </si>
  <si>
    <t>Vedoucí pracovník</t>
  </si>
  <si>
    <t>Jiná – specifikujte</t>
  </si>
  <si>
    <t>Jiná pozice – specifikujte</t>
  </si>
  <si>
    <t>Specifikace (příp. odborná kvalifikace) - ostatní pracovníci</t>
  </si>
  <si>
    <r>
      <t xml:space="preserve">Pracovní pozice
</t>
    </r>
    <r>
      <rPr>
        <sz val="10"/>
        <rFont val="Arial"/>
        <family val="2"/>
        <charset val="238"/>
      </rPr>
      <t xml:space="preserve">Výběr podle činnosti </t>
    </r>
    <r>
      <rPr>
        <b/>
        <sz val="10"/>
        <rFont val="Arial"/>
        <family val="2"/>
        <charset val="238"/>
      </rPr>
      <t xml:space="preserve">
</t>
    </r>
  </si>
  <si>
    <r>
      <t xml:space="preserve">Číselník Pracovní pozice
</t>
    </r>
    <r>
      <rPr>
        <sz val="10"/>
        <rFont val="Arial"/>
        <family val="2"/>
        <charset val="238"/>
      </rPr>
      <t>NEVYPLŇOVAT</t>
    </r>
    <r>
      <rPr>
        <b/>
        <sz val="10"/>
        <rFont val="Arial"/>
        <family val="2"/>
        <charset val="238"/>
      </rPr>
      <t xml:space="preserve">
</t>
    </r>
  </si>
  <si>
    <r>
      <t xml:space="preserve">Číselník Specifikace  
</t>
    </r>
    <r>
      <rPr>
        <sz val="10"/>
        <rFont val="Arial"/>
        <family val="2"/>
        <charset val="238"/>
      </rPr>
      <t xml:space="preserve"> NEVYPLŇOVAT</t>
    </r>
  </si>
  <si>
    <r>
      <t xml:space="preserve">Poznámka ke specifikaci  
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Vyplňte, pokud jste vlevo ve sloupci Specifikace vybrali                        Jiná – specifikujte</t>
    </r>
  </si>
  <si>
    <r>
      <t xml:space="preserve">Poznámka k pracovní pozici
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Vyplňte, pokud jste vlevo ve sloupci Specifikace vybrali                        Jiná pozice – specifikujte</t>
    </r>
  </si>
  <si>
    <t>END</t>
  </si>
  <si>
    <r>
      <t>Příjmy od klientů (</t>
    </r>
    <r>
      <rPr>
        <i/>
        <sz val="10"/>
        <rFont val="Arial CE"/>
        <charset val="238"/>
      </rPr>
      <t>V případě preventivních programů se klientem rozumí škola)</t>
    </r>
  </si>
  <si>
    <r>
      <t xml:space="preserve">% spoluúčast </t>
    </r>
    <r>
      <rPr>
        <b/>
        <u/>
        <sz val="10"/>
        <rFont val="Arial CE"/>
        <charset val="238"/>
      </rPr>
      <t>jiných</t>
    </r>
    <r>
      <rPr>
        <b/>
        <sz val="10"/>
        <rFont val="Arial CE"/>
        <charset val="238"/>
      </rPr>
      <t xml:space="preserve"> zdrojů</t>
    </r>
  </si>
  <si>
    <r>
      <t xml:space="preserve">Číselník Specifikace </t>
    </r>
    <r>
      <rPr>
        <sz val="10"/>
        <rFont val="Arial"/>
        <family val="2"/>
        <charset val="238"/>
      </rPr>
      <t>NEVYPLŇOVAT</t>
    </r>
  </si>
  <si>
    <r>
      <t xml:space="preserve">Číselník Pracovní pozice </t>
    </r>
    <r>
      <rPr>
        <sz val="10"/>
        <rFont val="Arial"/>
        <family val="2"/>
        <charset val="238"/>
      </rPr>
      <t>NEVYPLŇOVAT</t>
    </r>
    <r>
      <rPr>
        <b/>
        <sz val="10"/>
        <rFont val="Arial"/>
        <family val="2"/>
        <charset val="238"/>
      </rPr>
      <t xml:space="preserve">
</t>
    </r>
  </si>
  <si>
    <r>
      <t xml:space="preserve">Číselník psychoterapeutický výcvik </t>
    </r>
    <r>
      <rPr>
        <sz val="10"/>
        <rFont val="Arial"/>
        <family val="2"/>
        <charset val="238"/>
      </rPr>
      <t>NEVYPLŇOVAT</t>
    </r>
    <r>
      <rPr>
        <b/>
        <sz val="10"/>
        <rFont val="Arial"/>
        <family val="2"/>
        <charset val="238"/>
      </rPr>
      <t xml:space="preserve">
</t>
    </r>
  </si>
  <si>
    <r>
      <t xml:space="preserve">Číselník dosažené vzdělání </t>
    </r>
    <r>
      <rPr>
        <sz val="10"/>
        <rFont val="Arial"/>
        <family val="2"/>
        <charset val="238"/>
      </rPr>
      <t>NEVYPLŇOVAT</t>
    </r>
    <r>
      <rPr>
        <b/>
        <sz val="10"/>
        <rFont val="Arial"/>
        <family val="2"/>
        <charset val="238"/>
      </rPr>
      <t xml:space="preserve">
</t>
    </r>
  </si>
  <si>
    <t>* Case manager je samostatná pozice. Pracovník proaktivně provází klienta napříč sociálními, zdravotními a dalšími službami/institucemi s ohledem na potřeby daného jedince. Jedná se o intenzivní práci s omezeným počtem klientů, s cílem zachovat co nejvyšší míru individualizované péče a podpory v přirozeném prostředí. Nejedná se o klíčového pracovníka klienta. 
 ** Pokud v projektu/službě pracuje na stejné pozici výrazně větší množství pracovníků vykonávající stejný druh činnosti za stejný hodinový honorář (např. peerworkeři), můžete je uvést souhrnně do 1 řádku, vždy v rámci pozice "Jiná - Specifikujte. Do závorky za název pozice uveďte i celkový počet osob (např. peerworker (10 osob)).</t>
  </si>
  <si>
    <r>
      <t xml:space="preserve">Měsíční mzda
</t>
    </r>
    <r>
      <rPr>
        <sz val="8"/>
        <rFont val="Arial"/>
        <family val="2"/>
        <charset val="238"/>
      </rPr>
      <t xml:space="preserve"> 
Uveďte celkovou měsíční mzdu včetně příplatků </t>
    </r>
    <r>
      <rPr>
        <b/>
        <sz val="8"/>
        <rFont val="Arial"/>
        <family val="2"/>
        <charset val="238"/>
      </rPr>
      <t>v přepočtu na úvazek,</t>
    </r>
    <r>
      <rPr>
        <sz val="8"/>
        <rFont val="Arial"/>
        <family val="2"/>
        <charset val="238"/>
      </rPr>
      <t xml:space="preserve"> který je uveden ve sloupci K</t>
    </r>
    <r>
      <rPr>
        <sz val="9"/>
        <rFont val="Arial"/>
        <family val="2"/>
        <charset val="238"/>
      </rPr>
      <t>.</t>
    </r>
  </si>
  <si>
    <r>
      <t xml:space="preserve">Platová třída
</t>
    </r>
    <r>
      <rPr>
        <sz val="8"/>
        <rFont val="Arial"/>
        <family val="2"/>
        <charset val="238"/>
      </rPr>
      <t xml:space="preserve">Jednoho pracovníka se stejnou pozicí uveďte pouze jednou (v jednom řádku)
. 
Pokud má jeden </t>
    </r>
    <r>
      <rPr>
        <i/>
        <sz val="8"/>
        <rFont val="Arial"/>
        <family val="2"/>
        <charset val="238"/>
      </rPr>
      <t>pracovník dvě různé pozice (dvě smlouvy) uvede se do dvou řádků.</t>
    </r>
  </si>
  <si>
    <r>
      <t xml:space="preserve">Měsíční mzda
</t>
    </r>
    <r>
      <rPr>
        <sz val="8"/>
        <rFont val="Arial"/>
        <family val="2"/>
        <charset val="238"/>
      </rPr>
      <t xml:space="preserve"> 
Uveďte celkovou měsíční mzdu včetně příplatků </t>
    </r>
    <r>
      <rPr>
        <b/>
        <sz val="8"/>
        <rFont val="Arial"/>
        <family val="2"/>
        <charset val="238"/>
      </rPr>
      <t>v přepočtu na úvazek,</t>
    </r>
    <r>
      <rPr>
        <sz val="8"/>
        <rFont val="Arial"/>
        <family val="2"/>
        <charset val="238"/>
      </rPr>
      <t xml:space="preserve"> který je uveden ve sloupci K</t>
    </r>
    <r>
      <rPr>
        <sz val="9"/>
        <rFont val="Arial"/>
        <family val="2"/>
        <charset val="238"/>
      </rPr>
      <t>.</t>
    </r>
  </si>
  <si>
    <t>Celková mzda pro rok 2022</t>
  </si>
  <si>
    <r>
      <t xml:space="preserve">Požadavek dotace na mzdu od ÚV ČR na rok 2022 
</t>
    </r>
    <r>
      <rPr>
        <sz val="8"/>
        <rFont val="Arial"/>
        <family val="2"/>
        <charset val="238"/>
      </rPr>
      <t>Bez odvodů a zákonného pojistného.</t>
    </r>
  </si>
  <si>
    <t xml:space="preserve">Celková mzda pro rok 2022
</t>
  </si>
  <si>
    <r>
      <t xml:space="preserve">Požadavek dotace na mzdu od ÚV ČR na rok 2022
</t>
    </r>
    <r>
      <rPr>
        <sz val="8"/>
        <rFont val="Arial"/>
        <family val="2"/>
        <charset val="238"/>
      </rPr>
      <t>Bez odvodů a zákonného pojistného.</t>
    </r>
    <r>
      <rPr>
        <b/>
        <sz val="8"/>
        <rFont val="Arial"/>
        <family val="2"/>
        <charset val="238"/>
      </rPr>
      <t xml:space="preserve">
</t>
    </r>
  </si>
  <si>
    <t>2022</t>
  </si>
  <si>
    <t>Plán 
2022</t>
  </si>
  <si>
    <t>Skutečnost/odhad 
2021</t>
  </si>
  <si>
    <t>Skutečnost
2020</t>
  </si>
  <si>
    <t>C1 - Rozpočet projektu podle zdrojů na rok 2022</t>
  </si>
  <si>
    <t>Celkové náklady projektu 
na 2022</t>
  </si>
  <si>
    <t>Požadavek na dotaci ÚV ČR
 na  2022</t>
  </si>
  <si>
    <t>Část C2 - Rozpočet projektu podle nákladových položek 
na rok 2022</t>
  </si>
  <si>
    <t>Odměna celkem pro rok 2022</t>
  </si>
  <si>
    <t>Požadavek na dotaci ÚV ČR na rok 2022</t>
  </si>
  <si>
    <t>C5_strop_hm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</si>
</sst>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color theme="0" tint="-0.499984740745262"/>
      <name val="Arial CE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0"/>
      <name val="Arial CE"/>
      <charset val="238"/>
    </font>
    <font>
      <sz val="10"/>
      <color theme="0" tint="-0.34998626667073579"/>
      <name val="Arial CE"/>
      <family val="2"/>
      <charset val="238"/>
    </font>
    <font>
      <sz val="10"/>
      <color theme="0" tint="-0.34998626667073579"/>
      <name val="Arial"/>
      <family val="2"/>
      <charset val="238"/>
    </font>
    <font>
      <sz val="9"/>
      <color indexed="81"/>
      <name val="Tahoma"/>
      <family val="2"/>
    </font>
    <font>
      <sz val="10"/>
      <color indexed="8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4" tint="0.79998168889431442"/>
        <bgColor indexed="27"/>
      </patternFill>
    </fill>
    <fill>
      <patternFill patternType="lightUp"/>
    </fill>
    <fill>
      <patternFill patternType="solid">
        <fgColor theme="4" tint="0.59999389629810485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C3C3C"/>
      </bottom>
      <diagonal/>
    </border>
    <border>
      <left style="thin">
        <color indexed="64"/>
      </left>
      <right style="thin">
        <color indexed="64"/>
      </right>
      <top style="thin">
        <color rgb="FF3C3C3C"/>
      </top>
      <bottom style="thin">
        <color rgb="FF3C3C3C"/>
      </bottom>
      <diagonal/>
    </border>
    <border>
      <left style="thin">
        <color indexed="64"/>
      </left>
      <right style="thin">
        <color indexed="64"/>
      </right>
      <top style="thin">
        <color rgb="FF3C3C3C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4" fillId="0" borderId="0" applyFill="0" applyBorder="0" applyAlignment="0" applyProtection="0"/>
  </cellStyleXfs>
  <cellXfs count="184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4" applyFont="1" applyFill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vertical="center"/>
    </xf>
    <xf numFmtId="0" fontId="3" fillId="11" borderId="7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0" fillId="0" borderId="0" xfId="0" applyFill="1"/>
    <xf numFmtId="0" fontId="3" fillId="11" borderId="7" xfId="0" applyFont="1" applyFill="1" applyBorder="1" applyAlignment="1" applyProtection="1">
      <alignment horizontal="center" vertical="top" wrapText="1"/>
    </xf>
    <xf numFmtId="0" fontId="3" fillId="11" borderId="9" xfId="0" applyFont="1" applyFill="1" applyBorder="1" applyAlignment="1" applyProtection="1">
      <alignment horizontal="center" vertical="top" wrapText="1"/>
    </xf>
    <xf numFmtId="0" fontId="11" fillId="0" borderId="0" xfId="0" applyFont="1"/>
    <xf numFmtId="0" fontId="1" fillId="0" borderId="0" xfId="0" applyFont="1" applyFill="1" applyBorder="1" applyAlignment="1" applyProtection="1">
      <alignment vertical="top"/>
    </xf>
    <xf numFmtId="0" fontId="17" fillId="0" borderId="0" xfId="0" applyFont="1"/>
    <xf numFmtId="0" fontId="18" fillId="13" borderId="0" xfId="0" applyFont="1" applyFill="1" applyAlignment="1">
      <alignment wrapText="1"/>
    </xf>
    <xf numFmtId="0" fontId="18" fillId="0" borderId="0" xfId="0" applyFont="1"/>
    <xf numFmtId="0" fontId="18" fillId="14" borderId="0" xfId="0" applyFont="1" applyFill="1" applyAlignment="1">
      <alignment wrapText="1"/>
    </xf>
    <xf numFmtId="0" fontId="0" fillId="14" borderId="0" xfId="0" applyFill="1"/>
    <xf numFmtId="0" fontId="18" fillId="0" borderId="0" xfId="0" applyFont="1" applyFill="1"/>
    <xf numFmtId="0" fontId="18" fillId="13" borderId="0" xfId="0" applyFont="1" applyFill="1"/>
    <xf numFmtId="0" fontId="10" fillId="0" borderId="0" xfId="0" applyFont="1"/>
    <xf numFmtId="0" fontId="0" fillId="0" borderId="0" xfId="0" applyAlignment="1"/>
    <xf numFmtId="1" fontId="9" fillId="10" borderId="19" xfId="5" applyNumberFormat="1" applyFont="1" applyFill="1" applyBorder="1" applyAlignment="1" applyProtection="1">
      <alignment horizontal="center" vertical="center"/>
    </xf>
    <xf numFmtId="1" fontId="1" fillId="10" borderId="19" xfId="5" applyNumberFormat="1" applyFont="1" applyFill="1" applyBorder="1" applyAlignment="1" applyProtection="1">
      <alignment horizontal="left" vertical="center"/>
    </xf>
    <xf numFmtId="1" fontId="1" fillId="10" borderId="26" xfId="5" applyNumberFormat="1" applyFont="1" applyFill="1" applyBorder="1" applyAlignment="1" applyProtection="1">
      <alignment horizontal="left" vertical="center"/>
    </xf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vertical="center"/>
    </xf>
    <xf numFmtId="0" fontId="1" fillId="0" borderId="0" xfId="3" applyFont="1" applyAlignment="1" applyProtection="1">
      <alignment vertical="center"/>
    </xf>
    <xf numFmtId="0" fontId="1" fillId="0" borderId="0" xfId="3" applyAlignment="1" applyProtection="1">
      <alignment vertical="center"/>
    </xf>
    <xf numFmtId="0" fontId="0" fillId="0" borderId="0" xfId="0" applyAlignment="1" applyProtection="1">
      <alignment vertical="top"/>
    </xf>
    <xf numFmtId="0" fontId="1" fillId="0" borderId="0" xfId="3" applyFont="1" applyFill="1" applyAlignment="1" applyProtection="1">
      <alignment vertical="center"/>
    </xf>
    <xf numFmtId="0" fontId="2" fillId="0" borderId="0" xfId="3" applyFont="1" applyAlignment="1" applyProtection="1">
      <alignment vertical="center"/>
    </xf>
    <xf numFmtId="0" fontId="2" fillId="6" borderId="7" xfId="3" applyFont="1" applyFill="1" applyBorder="1" applyAlignment="1" applyProtection="1">
      <alignment horizontal="center" vertical="center" wrapText="1"/>
    </xf>
    <xf numFmtId="49" fontId="5" fillId="0" borderId="9" xfId="3" applyNumberFormat="1" applyFont="1" applyBorder="1" applyAlignment="1" applyProtection="1">
      <alignment horizontal="left" vertical="center"/>
    </xf>
    <xf numFmtId="49" fontId="5" fillId="0" borderId="12" xfId="3" applyNumberFormat="1" applyFont="1" applyBorder="1" applyAlignment="1" applyProtection="1">
      <alignment horizontal="left" vertical="center"/>
    </xf>
    <xf numFmtId="0" fontId="5" fillId="0" borderId="13" xfId="3" applyFont="1" applyFill="1" applyBorder="1" applyAlignment="1" applyProtection="1">
      <alignment vertical="center"/>
    </xf>
    <xf numFmtId="4" fontId="7" fillId="3" borderId="7" xfId="3" applyNumberFormat="1" applyFont="1" applyFill="1" applyBorder="1" applyAlignment="1" applyProtection="1">
      <alignment horizontal="right" vertical="center" wrapText="1"/>
    </xf>
    <xf numFmtId="0" fontId="5" fillId="0" borderId="0" xfId="3" applyFont="1" applyAlignment="1" applyProtection="1">
      <alignment vertical="center"/>
    </xf>
    <xf numFmtId="0" fontId="8" fillId="0" borderId="0" xfId="3" applyFont="1" applyAlignment="1" applyProtection="1">
      <alignment vertical="center"/>
    </xf>
    <xf numFmtId="0" fontId="1" fillId="0" borderId="0" xfId="4" applyFont="1" applyAlignment="1" applyProtection="1">
      <alignment vertical="center"/>
    </xf>
    <xf numFmtId="0" fontId="1" fillId="0" borderId="0" xfId="4" applyFont="1" applyBorder="1" applyAlignment="1" applyProtection="1">
      <alignment vertical="center"/>
    </xf>
    <xf numFmtId="0" fontId="1" fillId="0" borderId="0" xfId="4" applyFont="1" applyFill="1" applyAlignment="1" applyProtection="1">
      <alignment vertical="center"/>
    </xf>
    <xf numFmtId="0" fontId="1" fillId="0" borderId="0" xfId="4" applyFont="1" applyBorder="1" applyAlignment="1" applyProtection="1">
      <alignment horizontal="left" vertical="center"/>
    </xf>
    <xf numFmtId="49" fontId="1" fillId="0" borderId="0" xfId="4" applyNumberFormat="1" applyFont="1" applyBorder="1" applyAlignment="1" applyProtection="1">
      <alignment horizontal="left" vertical="center"/>
    </xf>
    <xf numFmtId="0" fontId="1" fillId="0" borderId="0" xfId="4" applyFont="1" applyBorder="1" applyAlignment="1" applyProtection="1">
      <alignment horizontal="center" vertical="center"/>
    </xf>
    <xf numFmtId="0" fontId="2" fillId="0" borderId="0" xfId="4" applyFont="1" applyBorder="1" applyAlignment="1" applyProtection="1">
      <alignment horizontal="center" vertical="center"/>
    </xf>
    <xf numFmtId="0" fontId="1" fillId="0" borderId="0" xfId="4" applyFont="1" applyFill="1" applyAlignment="1" applyProtection="1">
      <alignment horizontal="left" vertical="center"/>
    </xf>
    <xf numFmtId="0" fontId="1" fillId="0" borderId="0" xfId="4" applyFont="1" applyAlignment="1" applyProtection="1">
      <alignment horizontal="left" vertical="center"/>
    </xf>
    <xf numFmtId="49" fontId="2" fillId="6" borderId="16" xfId="0" applyNumberFormat="1" applyFont="1" applyFill="1" applyBorder="1" applyAlignment="1" applyProtection="1">
      <alignment horizontal="center" vertical="center" wrapText="1"/>
    </xf>
    <xf numFmtId="49" fontId="2" fillId="6" borderId="17" xfId="0" applyNumberFormat="1" applyFont="1" applyFill="1" applyBorder="1" applyAlignment="1" applyProtection="1">
      <alignment horizontal="center" vertical="center" wrapText="1"/>
    </xf>
    <xf numFmtId="0" fontId="1" fillId="0" borderId="0" xfId="4" applyFont="1" applyAlignment="1" applyProtection="1">
      <alignment horizontal="center" vertical="center"/>
    </xf>
    <xf numFmtId="49" fontId="2" fillId="9" borderId="20" xfId="0" applyNumberFormat="1" applyFont="1" applyFill="1" applyBorder="1" applyAlignment="1" applyProtection="1">
      <alignment vertical="center"/>
    </xf>
    <xf numFmtId="49" fontId="2" fillId="9" borderId="5" xfId="0" applyNumberFormat="1" applyFont="1" applyFill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vertical="center" wrapText="1"/>
    </xf>
    <xf numFmtId="0" fontId="23" fillId="0" borderId="0" xfId="4" applyFont="1" applyAlignment="1" applyProtection="1">
      <alignment horizontal="center" vertical="center"/>
    </xf>
    <xf numFmtId="0" fontId="2" fillId="0" borderId="0" xfId="4" applyFont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vertical="center"/>
    </xf>
    <xf numFmtId="0" fontId="2" fillId="9" borderId="20" xfId="0" applyFont="1" applyFill="1" applyBorder="1" applyAlignment="1" applyProtection="1">
      <alignment vertical="center"/>
    </xf>
    <xf numFmtId="0" fontId="2" fillId="9" borderId="5" xfId="0" applyFont="1" applyFill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vertical="center" wrapText="1"/>
    </xf>
    <xf numFmtId="3" fontId="1" fillId="0" borderId="0" xfId="4" applyNumberFormat="1" applyFont="1" applyAlignment="1" applyProtection="1">
      <alignment horizontal="center" vertical="center"/>
    </xf>
    <xf numFmtId="0" fontId="0" fillId="0" borderId="0" xfId="0" applyFont="1" applyFill="1" applyProtection="1"/>
    <xf numFmtId="0" fontId="1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" fillId="0" borderId="0" xfId="4" applyFont="1" applyFill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Protection="1"/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10" xfId="0" applyFont="1" applyFill="1" applyBorder="1" applyAlignment="1" applyProtection="1">
      <alignment horizontal="left" vertical="center" wrapText="1"/>
    </xf>
    <xf numFmtId="0" fontId="2" fillId="6" borderId="11" xfId="0" applyFont="1" applyFill="1" applyBorder="1" applyAlignment="1" applyProtection="1">
      <alignment horizontal="left" vertical="center" wrapText="1"/>
    </xf>
    <xf numFmtId="2" fontId="0" fillId="7" borderId="7" xfId="0" applyNumberFormat="1" applyFill="1" applyBorder="1" applyAlignment="1" applyProtection="1">
      <alignment horizontal="center" vertical="center"/>
    </xf>
    <xf numFmtId="0" fontId="20" fillId="12" borderId="9" xfId="0" applyFont="1" applyFill="1" applyBorder="1" applyProtection="1"/>
    <xf numFmtId="0" fontId="20" fillId="12" borderId="10" xfId="0" applyFont="1" applyFill="1" applyBorder="1" applyProtection="1"/>
    <xf numFmtId="0" fontId="21" fillId="12" borderId="10" xfId="0" applyFont="1" applyFill="1" applyBorder="1" applyProtection="1"/>
    <xf numFmtId="0" fontId="21" fillId="12" borderId="11" xfId="0" applyFont="1" applyFill="1" applyBorder="1" applyProtection="1"/>
    <xf numFmtId="0" fontId="19" fillId="0" borderId="0" xfId="3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Protection="1"/>
    <xf numFmtId="0" fontId="17" fillId="0" borderId="0" xfId="0" applyFont="1" applyProtection="1"/>
    <xf numFmtId="0" fontId="0" fillId="0" borderId="0" xfId="0" applyBorder="1" applyAlignment="1" applyProtection="1">
      <alignment wrapText="1"/>
    </xf>
    <xf numFmtId="0" fontId="3" fillId="12" borderId="9" xfId="0" applyFont="1" applyFill="1" applyBorder="1" applyProtection="1"/>
    <xf numFmtId="0" fontId="3" fillId="12" borderId="10" xfId="0" applyFont="1" applyFill="1" applyBorder="1" applyProtection="1"/>
    <xf numFmtId="0" fontId="0" fillId="12" borderId="10" xfId="0" applyFill="1" applyBorder="1" applyProtection="1"/>
    <xf numFmtId="0" fontId="0" fillId="12" borderId="11" xfId="0" applyFill="1" applyBorder="1" applyProtection="1"/>
    <xf numFmtId="0" fontId="0" fillId="0" borderId="0" xfId="0" applyFill="1" applyProtection="1"/>
    <xf numFmtId="1" fontId="5" fillId="0" borderId="21" xfId="5" applyNumberFormat="1" applyFon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3" fontId="24" fillId="0" borderId="30" xfId="0" applyNumberFormat="1" applyFont="1" applyFill="1" applyBorder="1" applyAlignment="1" applyProtection="1">
      <alignment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2" fontId="0" fillId="0" borderId="27" xfId="0" applyNumberFormat="1" applyBorder="1" applyAlignment="1" applyProtection="1">
      <alignment vertical="center"/>
    </xf>
    <xf numFmtId="0" fontId="24" fillId="0" borderId="7" xfId="0" applyFont="1" applyBorder="1" applyAlignment="1" applyProtection="1">
      <alignment vertical="center" wrapText="1"/>
      <protection locked="0"/>
    </xf>
    <xf numFmtId="2" fontId="0" fillId="0" borderId="7" xfId="0" applyNumberFormat="1" applyFont="1" applyBorder="1" applyAlignment="1" applyProtection="1">
      <alignment vertical="center"/>
      <protection locked="0"/>
    </xf>
    <xf numFmtId="2" fontId="0" fillId="0" borderId="7" xfId="0" applyNumberFormat="1" applyFont="1" applyBorder="1" applyAlignment="1" applyProtection="1">
      <alignment horizontal="right"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2" fontId="5" fillId="0" borderId="29" xfId="0" applyNumberFormat="1" applyFont="1" applyFill="1" applyBorder="1" applyAlignment="1" applyProtection="1">
      <alignment vertical="center" wrapText="1"/>
      <protection locked="0"/>
    </xf>
    <xf numFmtId="4" fontId="0" fillId="3" borderId="7" xfId="0" applyNumberFormat="1" applyFont="1" applyFill="1" applyBorder="1" applyAlignment="1" applyProtection="1">
      <alignment vertical="center"/>
    </xf>
    <xf numFmtId="2" fontId="0" fillId="7" borderId="7" xfId="0" applyNumberFormat="1" applyFill="1" applyBorder="1" applyAlignment="1" applyProtection="1">
      <alignment horizontal="right" vertical="center"/>
    </xf>
    <xf numFmtId="4" fontId="0" fillId="7" borderId="7" xfId="0" applyNumberFormat="1" applyFill="1" applyBorder="1" applyAlignment="1" applyProtection="1">
      <alignment horizontal="right" vertical="center"/>
    </xf>
    <xf numFmtId="2" fontId="5" fillId="0" borderId="29" xfId="0" applyNumberFormat="1" applyFont="1" applyFill="1" applyBorder="1" applyAlignment="1" applyProtection="1">
      <alignment vertical="center"/>
      <protection locked="0"/>
    </xf>
    <xf numFmtId="1" fontId="5" fillId="0" borderId="29" xfId="0" applyNumberFormat="1" applyFont="1" applyFill="1" applyBorder="1" applyAlignment="1" applyProtection="1">
      <alignment vertical="center"/>
      <protection locked="0"/>
    </xf>
    <xf numFmtId="1" fontId="5" fillId="0" borderId="29" xfId="0" applyNumberFormat="1" applyFont="1" applyFill="1" applyBorder="1" applyAlignment="1" applyProtection="1">
      <alignment vertical="center" wrapText="1"/>
      <protection locked="0"/>
    </xf>
    <xf numFmtId="2" fontId="0" fillId="7" borderId="7" xfId="0" applyNumberFormat="1" applyFill="1" applyBorder="1" applyAlignment="1" applyProtection="1">
      <alignment vertical="center"/>
    </xf>
    <xf numFmtId="4" fontId="0" fillId="7" borderId="7" xfId="0" applyNumberFormat="1" applyFill="1" applyBorder="1" applyAlignment="1" applyProtection="1">
      <alignment vertical="center"/>
    </xf>
    <xf numFmtId="0" fontId="1" fillId="0" borderId="0" xfId="4" applyNumberFormat="1" applyFont="1" applyAlignment="1" applyProtection="1">
      <alignment vertical="center"/>
    </xf>
    <xf numFmtId="0" fontId="1" fillId="0" borderId="0" xfId="4" applyFont="1" applyAlignment="1" applyProtection="1">
      <alignment vertical="center"/>
      <protection locked="0"/>
    </xf>
    <xf numFmtId="4" fontId="2" fillId="8" borderId="3" xfId="0" applyNumberFormat="1" applyFont="1" applyFill="1" applyBorder="1" applyAlignment="1" applyProtection="1">
      <alignment vertical="center"/>
    </xf>
    <xf numFmtId="4" fontId="2" fillId="9" borderId="3" xfId="0" applyNumberFormat="1" applyFont="1" applyFill="1" applyBorder="1" applyAlignment="1" applyProtection="1">
      <alignment vertical="center"/>
    </xf>
    <xf numFmtId="4" fontId="2" fillId="9" borderId="6" xfId="0" applyNumberFormat="1" applyFont="1" applyFill="1" applyBorder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4" fontId="2" fillId="9" borderId="3" xfId="0" applyNumberFormat="1" applyFont="1" applyFill="1" applyBorder="1" applyAlignment="1" applyProtection="1">
      <alignment vertical="center"/>
      <protection locked="0"/>
    </xf>
    <xf numFmtId="4" fontId="7" fillId="3" borderId="1" xfId="0" applyNumberFormat="1" applyFont="1" applyFill="1" applyBorder="1" applyAlignment="1" applyProtection="1">
      <alignment vertical="center"/>
      <protection locked="0"/>
    </xf>
    <xf numFmtId="4" fontId="1" fillId="3" borderId="1" xfId="0" applyNumberFormat="1" applyFont="1" applyFill="1" applyBorder="1" applyAlignment="1" applyProtection="1">
      <alignment vertical="center"/>
      <protection locked="0"/>
    </xf>
    <xf numFmtId="4" fontId="1" fillId="0" borderId="1" xfId="0" applyNumberFormat="1" applyFont="1" applyFill="1" applyBorder="1" applyAlignment="1" applyProtection="1">
      <alignment vertical="center"/>
    </xf>
    <xf numFmtId="4" fontId="2" fillId="6" borderId="25" xfId="0" applyNumberFormat="1" applyFont="1" applyFill="1" applyBorder="1" applyAlignment="1" applyProtection="1">
      <alignment vertical="center"/>
    </xf>
    <xf numFmtId="49" fontId="1" fillId="0" borderId="0" xfId="3" applyNumberFormat="1" applyAlignment="1" applyProtection="1">
      <alignment vertical="center"/>
      <protection locked="0"/>
    </xf>
    <xf numFmtId="4" fontId="5" fillId="0" borderId="11" xfId="3" applyNumberFormat="1" applyFont="1" applyFill="1" applyBorder="1" applyAlignment="1" applyProtection="1">
      <alignment horizontal="right" vertical="center"/>
    </xf>
    <xf numFmtId="4" fontId="5" fillId="0" borderId="7" xfId="3" applyNumberFormat="1" applyFont="1" applyFill="1" applyBorder="1" applyAlignment="1" applyProtection="1">
      <alignment horizontal="right" vertical="center"/>
      <protection locked="0"/>
    </xf>
    <xf numFmtId="4" fontId="5" fillId="0" borderId="11" xfId="3" applyNumberFormat="1" applyFont="1" applyFill="1" applyBorder="1" applyAlignment="1" applyProtection="1">
      <alignment horizontal="right" vertical="center"/>
      <protection locked="0"/>
    </xf>
    <xf numFmtId="4" fontId="7" fillId="3" borderId="7" xfId="3" applyNumberFormat="1" applyFont="1" applyFill="1" applyBorder="1" applyAlignment="1" applyProtection="1">
      <alignment horizontal="right" vertical="center"/>
    </xf>
    <xf numFmtId="4" fontId="7" fillId="3" borderId="7" xfId="3" applyNumberFormat="1" applyFont="1" applyFill="1" applyBorder="1" applyAlignment="1" applyProtection="1">
      <alignment horizontal="right" vertical="center"/>
      <protection locked="0"/>
    </xf>
    <xf numFmtId="4" fontId="7" fillId="2" borderId="7" xfId="3" applyNumberFormat="1" applyFont="1" applyFill="1" applyBorder="1" applyAlignment="1" applyProtection="1">
      <alignment horizontal="right" vertical="center"/>
    </xf>
    <xf numFmtId="4" fontId="5" fillId="0" borderId="30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Fill="1" applyBorder="1" applyAlignment="1" applyProtection="1">
      <alignment vertical="center"/>
      <protection locked="0"/>
    </xf>
    <xf numFmtId="4" fontId="5" fillId="0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7" xfId="0" applyNumberFormat="1" applyFont="1" applyBorder="1" applyAlignment="1" applyProtection="1">
      <alignment horizontal="right" vertical="center"/>
      <protection locked="0"/>
    </xf>
    <xf numFmtId="1" fontId="0" fillId="0" borderId="7" xfId="0" applyNumberFormat="1" applyFont="1" applyBorder="1" applyAlignment="1" applyProtection="1">
      <alignment horizontal="right" vertical="center"/>
      <protection locked="0"/>
    </xf>
    <xf numFmtId="1" fontId="0" fillId="0" borderId="7" xfId="0" applyNumberFormat="1" applyFont="1" applyBorder="1" applyAlignment="1" applyProtection="1">
      <alignment vertical="center"/>
      <protection locked="0"/>
    </xf>
    <xf numFmtId="4" fontId="0" fillId="3" borderId="7" xfId="0" applyNumberFormat="1" applyFont="1" applyFill="1" applyBorder="1" applyAlignment="1" applyProtection="1">
      <alignment horizontal="right" vertical="center"/>
    </xf>
    <xf numFmtId="4" fontId="5" fillId="0" borderId="31" xfId="0" applyNumberFormat="1" applyFont="1" applyFill="1" applyBorder="1" applyAlignment="1" applyProtection="1">
      <alignment vertical="center"/>
      <protection locked="0"/>
    </xf>
    <xf numFmtId="4" fontId="5" fillId="0" borderId="32" xfId="0" applyNumberFormat="1" applyFont="1" applyFill="1" applyBorder="1" applyAlignment="1" applyProtection="1">
      <alignment vertical="center"/>
      <protection locked="0"/>
    </xf>
    <xf numFmtId="4" fontId="5" fillId="0" borderId="33" xfId="0" applyNumberFormat="1" applyFont="1" applyFill="1" applyBorder="1" applyAlignment="1" applyProtection="1">
      <alignment vertical="center"/>
      <protection locked="0"/>
    </xf>
    <xf numFmtId="4" fontId="5" fillId="0" borderId="34" xfId="0" applyNumberFormat="1" applyFont="1" applyFill="1" applyBorder="1" applyAlignment="1" applyProtection="1">
      <alignment vertical="center"/>
      <protection locked="0"/>
    </xf>
    <xf numFmtId="4" fontId="5" fillId="0" borderId="7" xfId="0" applyNumberFormat="1" applyFont="1" applyFill="1" applyBorder="1" applyAlignment="1" applyProtection="1">
      <alignment vertical="center"/>
      <protection locked="0"/>
    </xf>
    <xf numFmtId="0" fontId="7" fillId="3" borderId="9" xfId="3" applyFont="1" applyFill="1" applyBorder="1" applyAlignment="1" applyProtection="1">
      <alignment vertical="center"/>
    </xf>
    <xf numFmtId="0" fontId="7" fillId="3" borderId="10" xfId="3" applyFont="1" applyFill="1" applyBorder="1" applyAlignment="1" applyProtection="1">
      <alignment vertical="center"/>
    </xf>
    <xf numFmtId="0" fontId="7" fillId="3" borderId="11" xfId="3" applyFont="1" applyFill="1" applyBorder="1" applyAlignment="1" applyProtection="1">
      <alignment vertical="center"/>
    </xf>
    <xf numFmtId="0" fontId="5" fillId="0" borderId="10" xfId="3" applyFont="1" applyFill="1" applyBorder="1" applyAlignment="1" applyProtection="1">
      <alignment horizontal="left" vertical="center"/>
    </xf>
    <xf numFmtId="0" fontId="5" fillId="0" borderId="11" xfId="3" applyFont="1" applyFill="1" applyBorder="1" applyAlignment="1" applyProtection="1">
      <alignment horizontal="left" vertical="center"/>
    </xf>
    <xf numFmtId="0" fontId="2" fillId="4" borderId="9" xfId="3" applyFont="1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vertical="center"/>
    </xf>
    <xf numFmtId="0" fontId="0" fillId="5" borderId="11" xfId="0" applyFill="1" applyBorder="1" applyAlignment="1" applyProtection="1">
      <alignment vertical="center"/>
    </xf>
    <xf numFmtId="0" fontId="2" fillId="6" borderId="9" xfId="3" applyFont="1" applyFill="1" applyBorder="1" applyAlignment="1" applyProtection="1">
      <alignment horizontal="center" vertical="center" wrapText="1"/>
    </xf>
    <xf numFmtId="0" fontId="2" fillId="6" borderId="10" xfId="3" applyFont="1" applyFill="1" applyBorder="1" applyAlignment="1" applyProtection="1">
      <alignment horizontal="center" vertical="center" wrapText="1"/>
    </xf>
    <xf numFmtId="0" fontId="2" fillId="6" borderId="11" xfId="3" applyFont="1" applyFill="1" applyBorder="1" applyAlignment="1" applyProtection="1">
      <alignment horizontal="center" vertical="center" wrapText="1"/>
    </xf>
    <xf numFmtId="49" fontId="1" fillId="0" borderId="18" xfId="0" applyNumberFormat="1" applyFont="1" applyBorder="1" applyAlignment="1" applyProtection="1">
      <alignment horizontal="center" vertical="center" textRotation="90"/>
    </xf>
    <xf numFmtId="0" fontId="2" fillId="9" borderId="18" xfId="0" applyFont="1" applyFill="1" applyBorder="1" applyAlignment="1" applyProtection="1">
      <alignment horizontal="left" vertical="center" wrapText="1"/>
    </xf>
    <xf numFmtId="0" fontId="2" fillId="9" borderId="2" xfId="0" applyFont="1" applyFill="1" applyBorder="1" applyAlignment="1" applyProtection="1">
      <alignment horizontal="left" vertical="center" wrapText="1"/>
    </xf>
    <xf numFmtId="0" fontId="2" fillId="9" borderId="23" xfId="0" applyFont="1" applyFill="1" applyBorder="1" applyAlignment="1" applyProtection="1">
      <alignment horizontal="left" vertical="center" wrapText="1"/>
    </xf>
    <xf numFmtId="0" fontId="2" fillId="9" borderId="8" xfId="0" applyFont="1" applyFill="1" applyBorder="1" applyAlignment="1" applyProtection="1">
      <alignment horizontal="left" vertical="center" wrapText="1"/>
    </xf>
    <xf numFmtId="0" fontId="2" fillId="8" borderId="18" xfId="0" applyFont="1" applyFill="1" applyBorder="1" applyAlignment="1" applyProtection="1">
      <alignment horizontal="left" vertical="center" wrapText="1"/>
    </xf>
    <xf numFmtId="0" fontId="2" fillId="8" borderId="2" xfId="0" applyFont="1" applyFill="1" applyBorder="1" applyAlignment="1" applyProtection="1">
      <alignment horizontal="left" vertical="center" wrapText="1"/>
    </xf>
    <xf numFmtId="0" fontId="2" fillId="6" borderId="24" xfId="0" applyFont="1" applyFill="1" applyBorder="1" applyAlignment="1" applyProtection="1">
      <alignment horizontal="left" vertical="center" wrapText="1"/>
    </xf>
    <xf numFmtId="0" fontId="2" fillId="6" borderId="25" xfId="0" applyFont="1" applyFill="1" applyBorder="1" applyAlignment="1" applyProtection="1">
      <alignment horizontal="left" vertical="center" wrapText="1"/>
    </xf>
    <xf numFmtId="49" fontId="2" fillId="9" borderId="18" xfId="0" applyNumberFormat="1" applyFont="1" applyFill="1" applyBorder="1" applyAlignment="1" applyProtection="1">
      <alignment horizontal="left" vertical="center"/>
    </xf>
    <xf numFmtId="49" fontId="2" fillId="9" borderId="2" xfId="0" applyNumberFormat="1" applyFont="1" applyFill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center" vertical="center" textRotation="90"/>
    </xf>
    <xf numFmtId="0" fontId="1" fillId="0" borderId="22" xfId="0" applyFont="1" applyBorder="1" applyAlignment="1" applyProtection="1">
      <alignment horizontal="center" vertical="center" textRotation="90"/>
    </xf>
    <xf numFmtId="0" fontId="2" fillId="4" borderId="9" xfId="3" applyFont="1" applyFill="1" applyBorder="1" applyAlignment="1" applyProtection="1">
      <alignment horizontal="center" vertical="center" wrapText="1"/>
    </xf>
    <xf numFmtId="49" fontId="2" fillId="6" borderId="14" xfId="0" applyNumberFormat="1" applyFont="1" applyFill="1" applyBorder="1" applyAlignment="1" applyProtection="1">
      <alignment horizontal="center" vertical="center"/>
    </xf>
    <xf numFmtId="49" fontId="2" fillId="6" borderId="15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top" wrapText="1"/>
      <protection locked="0"/>
    </xf>
    <xf numFmtId="0" fontId="2" fillId="4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center" vertical="center" wrapText="1"/>
    </xf>
    <xf numFmtId="0" fontId="0" fillId="7" borderId="7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vertical="center"/>
    </xf>
    <xf numFmtId="0" fontId="0" fillId="7" borderId="7" xfId="0" applyFill="1" applyBorder="1" applyAlignment="1" applyProtection="1">
      <alignment vertical="center"/>
    </xf>
    <xf numFmtId="0" fontId="0" fillId="0" borderId="28" xfId="0" applyFill="1" applyBorder="1" applyAlignment="1" applyProtection="1">
      <alignment wrapText="1"/>
    </xf>
    <xf numFmtId="0" fontId="0" fillId="0" borderId="28" xfId="0" applyBorder="1" applyAlignment="1" applyProtection="1">
      <alignment wrapText="1"/>
    </xf>
    <xf numFmtId="0" fontId="0" fillId="7" borderId="7" xfId="0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vertical="center" wrapText="1"/>
    </xf>
    <xf numFmtId="0" fontId="2" fillId="6" borderId="10" xfId="0" applyFont="1" applyFill="1" applyBorder="1" applyAlignment="1" applyProtection="1">
      <alignment vertical="center" wrapText="1"/>
    </xf>
    <xf numFmtId="0" fontId="2" fillId="6" borderId="11" xfId="0" applyFont="1" applyFill="1" applyBorder="1" applyAlignment="1" applyProtection="1">
      <alignment vertical="center" wrapText="1"/>
    </xf>
    <xf numFmtId="0" fontId="0" fillId="0" borderId="9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</cellXfs>
  <cellStyles count="6">
    <cellStyle name="normálne_Hárok1" xfId="1"/>
    <cellStyle name="Normální" xfId="0" builtinId="0"/>
    <cellStyle name="Normální 2" xfId="2"/>
    <cellStyle name="normální_B-08-04_castC1C5" xfId="3"/>
    <cellStyle name="normální_Cast C1 a 2_2012_LK" xfId="4"/>
    <cellStyle name="Procenta" xfId="5" builtinId="5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L31"/>
  <sheetViews>
    <sheetView zoomScaleNormal="100" zoomScaleSheetLayoutView="100" workbookViewId="0">
      <selection activeCell="C1" sqref="C1"/>
    </sheetView>
  </sheetViews>
  <sheetFormatPr defaultColWidth="9.140625" defaultRowHeight="12.75" x14ac:dyDescent="0.2"/>
  <cols>
    <col min="1" max="1" width="6" style="25" customWidth="1"/>
    <col min="2" max="2" width="19.5703125" style="25" customWidth="1"/>
    <col min="3" max="3" width="47" style="25" customWidth="1"/>
    <col min="4" max="4" width="20.5703125" style="25" customWidth="1"/>
    <col min="5" max="5" width="19.7109375" style="25" customWidth="1"/>
    <col min="6" max="6" width="19.42578125" style="25" customWidth="1"/>
    <col min="7" max="16384" width="9.140625" style="25"/>
  </cols>
  <sheetData>
    <row r="1" spans="1:12" x14ac:dyDescent="0.2">
      <c r="A1" s="24" t="s">
        <v>31</v>
      </c>
      <c r="C1" s="117"/>
      <c r="D1" s="10"/>
      <c r="E1" s="27"/>
      <c r="F1" s="27"/>
    </row>
    <row r="2" spans="1:12" x14ac:dyDescent="0.2">
      <c r="A2" s="24" t="s">
        <v>0</v>
      </c>
      <c r="C2" s="117"/>
      <c r="D2" s="10"/>
      <c r="E2" s="27"/>
      <c r="F2" s="27"/>
    </row>
    <row r="3" spans="1:12" x14ac:dyDescent="0.2">
      <c r="A3" s="24" t="s">
        <v>1</v>
      </c>
      <c r="C3" s="117"/>
      <c r="D3" s="10"/>
      <c r="E3" s="27"/>
      <c r="F3" s="27"/>
    </row>
    <row r="4" spans="1:12" x14ac:dyDescent="0.2">
      <c r="A4" s="24" t="s">
        <v>113</v>
      </c>
      <c r="C4" s="117"/>
      <c r="D4" s="10"/>
      <c r="E4" s="27"/>
      <c r="F4" s="27"/>
    </row>
    <row r="5" spans="1:12" hidden="1" x14ac:dyDescent="0.2">
      <c r="A5" s="24"/>
      <c r="C5" s="26" t="s">
        <v>160</v>
      </c>
      <c r="D5" s="10"/>
      <c r="E5" s="27"/>
      <c r="F5" s="27"/>
    </row>
    <row r="6" spans="1:12" s="28" customFormat="1" ht="7.9" customHeight="1" x14ac:dyDescent="0.2"/>
    <row r="7" spans="1:12" ht="26.25" customHeight="1" x14ac:dyDescent="0.2">
      <c r="A7" s="141" t="s">
        <v>164</v>
      </c>
      <c r="B7" s="142"/>
      <c r="C7" s="142"/>
      <c r="D7" s="142"/>
      <c r="E7" s="142"/>
      <c r="F7" s="143"/>
      <c r="L7" s="29"/>
    </row>
    <row r="8" spans="1:12" ht="7.15" customHeight="1" x14ac:dyDescent="0.2">
      <c r="L8" s="29"/>
    </row>
    <row r="9" spans="1:12" s="29" customFormat="1" ht="45.75" customHeight="1" x14ac:dyDescent="0.2">
      <c r="A9" s="144" t="s">
        <v>37</v>
      </c>
      <c r="B9" s="145"/>
      <c r="C9" s="146"/>
      <c r="D9" s="30" t="s">
        <v>161</v>
      </c>
      <c r="E9" s="30" t="s">
        <v>162</v>
      </c>
      <c r="F9" s="30" t="s">
        <v>163</v>
      </c>
    </row>
    <row r="10" spans="1:12" s="29" customFormat="1" ht="18.95" customHeight="1" x14ac:dyDescent="0.2">
      <c r="A10" s="136" t="s">
        <v>38</v>
      </c>
      <c r="B10" s="137"/>
      <c r="C10" s="138"/>
      <c r="D10" s="34">
        <f>SUM(D11:D17)</f>
        <v>0</v>
      </c>
      <c r="E10" s="34">
        <f>SUM(E11:E17)</f>
        <v>0</v>
      </c>
      <c r="F10" s="34">
        <f>SUM(F11:F17)</f>
        <v>0</v>
      </c>
    </row>
    <row r="11" spans="1:12" x14ac:dyDescent="0.2">
      <c r="A11" s="31" t="s">
        <v>117</v>
      </c>
      <c r="B11" s="139" t="s">
        <v>30</v>
      </c>
      <c r="C11" s="140"/>
      <c r="D11" s="118">
        <f>'C2'!D40</f>
        <v>0</v>
      </c>
      <c r="E11" s="119"/>
      <c r="F11" s="119"/>
      <c r="L11" s="29"/>
    </row>
    <row r="12" spans="1:12" x14ac:dyDescent="0.2">
      <c r="A12" s="31" t="s">
        <v>116</v>
      </c>
      <c r="B12" s="139" t="s">
        <v>2</v>
      </c>
      <c r="C12" s="140"/>
      <c r="D12" s="120"/>
      <c r="E12" s="119"/>
      <c r="F12" s="119"/>
      <c r="L12" s="29"/>
    </row>
    <row r="13" spans="1:12" x14ac:dyDescent="0.2">
      <c r="A13" s="31" t="s">
        <v>118</v>
      </c>
      <c r="B13" s="139" t="s">
        <v>3</v>
      </c>
      <c r="C13" s="140"/>
      <c r="D13" s="120"/>
      <c r="E13" s="119"/>
      <c r="F13" s="119"/>
    </row>
    <row r="14" spans="1:12" x14ac:dyDescent="0.2">
      <c r="A14" s="31" t="s">
        <v>119</v>
      </c>
      <c r="B14" s="139" t="s">
        <v>4</v>
      </c>
      <c r="C14" s="140"/>
      <c r="D14" s="120"/>
      <c r="E14" s="119"/>
      <c r="F14" s="119"/>
    </row>
    <row r="15" spans="1:12" x14ac:dyDescent="0.2">
      <c r="A15" s="31" t="s">
        <v>120</v>
      </c>
      <c r="B15" s="139" t="s">
        <v>5</v>
      </c>
      <c r="C15" s="140"/>
      <c r="D15" s="120"/>
      <c r="E15" s="119"/>
      <c r="F15" s="119"/>
    </row>
    <row r="16" spans="1:12" x14ac:dyDescent="0.2">
      <c r="A16" s="31" t="s">
        <v>121</v>
      </c>
      <c r="B16" s="139" t="s">
        <v>6</v>
      </c>
      <c r="C16" s="140"/>
      <c r="D16" s="120"/>
      <c r="E16" s="119"/>
      <c r="F16" s="119"/>
    </row>
    <row r="17" spans="1:6" x14ac:dyDescent="0.2">
      <c r="A17" s="31" t="s">
        <v>122</v>
      </c>
      <c r="B17" s="139" t="s">
        <v>34</v>
      </c>
      <c r="C17" s="140"/>
      <c r="D17" s="120"/>
      <c r="E17" s="119"/>
      <c r="F17" s="119"/>
    </row>
    <row r="18" spans="1:6" ht="18.95" customHeight="1" x14ac:dyDescent="0.2">
      <c r="A18" s="136" t="s">
        <v>39</v>
      </c>
      <c r="B18" s="137"/>
      <c r="C18" s="138"/>
      <c r="D18" s="121">
        <f>SUM(D19:D21)</f>
        <v>0</v>
      </c>
      <c r="E18" s="121">
        <f>SUM(E19:E21)</f>
        <v>0</v>
      </c>
      <c r="F18" s="121">
        <f t="shared" ref="F18" si="0">SUM(F19:F21)</f>
        <v>0</v>
      </c>
    </row>
    <row r="19" spans="1:6" x14ac:dyDescent="0.2">
      <c r="A19" s="31" t="s">
        <v>123</v>
      </c>
      <c r="B19" s="139" t="s">
        <v>67</v>
      </c>
      <c r="C19" s="140"/>
      <c r="D19" s="120"/>
      <c r="E19" s="120"/>
      <c r="F19" s="120"/>
    </row>
    <row r="20" spans="1:6" x14ac:dyDescent="0.2">
      <c r="A20" s="31" t="s">
        <v>124</v>
      </c>
      <c r="B20" s="139" t="s">
        <v>68</v>
      </c>
      <c r="C20" s="140"/>
      <c r="D20" s="120"/>
      <c r="E20" s="119"/>
      <c r="F20" s="119"/>
    </row>
    <row r="21" spans="1:6" x14ac:dyDescent="0.2">
      <c r="A21" s="31" t="s">
        <v>125</v>
      </c>
      <c r="B21" s="139" t="s">
        <v>7</v>
      </c>
      <c r="C21" s="140"/>
      <c r="D21" s="120"/>
      <c r="E21" s="119"/>
      <c r="F21" s="119"/>
    </row>
    <row r="22" spans="1:6" ht="18.95" customHeight="1" x14ac:dyDescent="0.2">
      <c r="A22" s="136" t="s">
        <v>40</v>
      </c>
      <c r="B22" s="137"/>
      <c r="C22" s="138"/>
      <c r="D22" s="122"/>
      <c r="E22" s="122"/>
      <c r="F22" s="122"/>
    </row>
    <row r="23" spans="1:6" ht="18.95" customHeight="1" x14ac:dyDescent="0.2">
      <c r="A23" s="136" t="s">
        <v>41</v>
      </c>
      <c r="B23" s="137"/>
      <c r="C23" s="138"/>
      <c r="D23" s="122"/>
      <c r="E23" s="122"/>
      <c r="F23" s="122"/>
    </row>
    <row r="24" spans="1:6" ht="18.95" customHeight="1" x14ac:dyDescent="0.2">
      <c r="A24" s="136" t="s">
        <v>42</v>
      </c>
      <c r="B24" s="137"/>
      <c r="C24" s="138"/>
      <c r="D24" s="122"/>
      <c r="E24" s="122"/>
      <c r="F24" s="122"/>
    </row>
    <row r="25" spans="1:6" ht="18.95" customHeight="1" x14ac:dyDescent="0.2">
      <c r="A25" s="136" t="s">
        <v>43</v>
      </c>
      <c r="B25" s="137"/>
      <c r="C25" s="138"/>
      <c r="D25" s="121">
        <f>SUM(D26:D28)</f>
        <v>0</v>
      </c>
      <c r="E25" s="121">
        <f>SUM(E26:E28)</f>
        <v>0</v>
      </c>
      <c r="F25" s="121">
        <f>SUM(F26:F28)</f>
        <v>0</v>
      </c>
    </row>
    <row r="26" spans="1:6" x14ac:dyDescent="0.2">
      <c r="A26" s="31" t="s">
        <v>126</v>
      </c>
      <c r="B26" s="139" t="s">
        <v>36</v>
      </c>
      <c r="C26" s="140"/>
      <c r="D26" s="120"/>
      <c r="E26" s="119"/>
      <c r="F26" s="119"/>
    </row>
    <row r="27" spans="1:6" ht="26.25" customHeight="1" x14ac:dyDescent="0.2">
      <c r="A27" s="31" t="s">
        <v>127</v>
      </c>
      <c r="B27" s="139" t="s">
        <v>146</v>
      </c>
      <c r="C27" s="140"/>
      <c r="D27" s="120"/>
      <c r="E27" s="119"/>
      <c r="F27" s="119"/>
    </row>
    <row r="28" spans="1:6" x14ac:dyDescent="0.2">
      <c r="A28" s="32" t="s">
        <v>128</v>
      </c>
      <c r="B28" s="33" t="s">
        <v>44</v>
      </c>
      <c r="C28" s="86" t="s">
        <v>66</v>
      </c>
      <c r="D28" s="120"/>
      <c r="E28" s="119"/>
      <c r="F28" s="119"/>
    </row>
    <row r="29" spans="1:6" ht="18.95" customHeight="1" x14ac:dyDescent="0.2">
      <c r="A29" s="136" t="s">
        <v>112</v>
      </c>
      <c r="B29" s="137"/>
      <c r="C29" s="138"/>
      <c r="D29" s="123">
        <f>D10+D18+D22+D23+D24+D25</f>
        <v>0</v>
      </c>
      <c r="E29" s="123">
        <f>E10+E18+E22+E23+E24+E25</f>
        <v>0</v>
      </c>
      <c r="F29" s="123">
        <f>F10+F18+F22+F23+F24+F25</f>
        <v>0</v>
      </c>
    </row>
    <row r="30" spans="1:6" ht="18.95" customHeight="1" x14ac:dyDescent="0.2">
      <c r="A30" s="136" t="s">
        <v>35</v>
      </c>
      <c r="B30" s="137"/>
      <c r="C30" s="138"/>
      <c r="D30" s="34">
        <f>IF(D29&lt;&gt;0,D11/D29*100,0)</f>
        <v>0</v>
      </c>
      <c r="E30" s="35"/>
      <c r="F30" s="35"/>
    </row>
    <row r="31" spans="1:6" ht="18.95" customHeight="1" x14ac:dyDescent="0.2">
      <c r="A31" s="136" t="s">
        <v>147</v>
      </c>
      <c r="B31" s="137"/>
      <c r="C31" s="138"/>
      <c r="D31" s="34">
        <f>IF(D29&lt;&gt;0,(SUM(D12:D17)+D18+D22+D23+D24+D25)/D29*100,0)</f>
        <v>0</v>
      </c>
      <c r="E31" s="36"/>
      <c r="F31" s="35"/>
    </row>
  </sheetData>
  <sheetProtection algorithmName="SHA-512" hashValue="FLrdAOj/0vHPHebOKVEBujPBFobpX97QvAwRcXOf2k8qNza+bBvcPL1Twr/7nu/e855wQo85XemGHOFX3ULqKQ==" saltValue="aPK7LW1iz5jGwbVE/WTBYQ==" spinCount="100000" sheet="1"/>
  <protectedRanges>
    <protectedRange sqref="E11:F17 D12:D17 D19:F24 D26:F28 C28" name="c1"/>
  </protectedRanges>
  <customSheetViews>
    <customSheetView guid="{93EE9DDB-BFB2-455B-94B6-7E469AA41DDC}" topLeftCell="A5">
      <selection activeCell="A30" sqref="A30:B30"/>
      <pageMargins left="0.47986111111111113" right="0.34027777777777779" top="0.37986111111111109" bottom="0.59027777777777779" header="0.51180555555555551" footer="0.25"/>
      <pageSetup paperSize="9" scale="82" firstPageNumber="0" orientation="landscape" horizontalDpi="300" verticalDpi="300" r:id="rId1"/>
      <headerFooter alignWithMargins="0">
        <oddFooter>&amp;L&amp;8RVKPP - část C1&amp;R&amp;P/&amp;N</oddFooter>
      </headerFooter>
    </customSheetView>
  </customSheetViews>
  <mergeCells count="23">
    <mergeCell ref="B16:C16"/>
    <mergeCell ref="B17:C17"/>
    <mergeCell ref="B14:C14"/>
    <mergeCell ref="B15:C15"/>
    <mergeCell ref="A18:C18"/>
    <mergeCell ref="A7:F7"/>
    <mergeCell ref="A9:C9"/>
    <mergeCell ref="B11:C11"/>
    <mergeCell ref="B12:C12"/>
    <mergeCell ref="B13:C13"/>
    <mergeCell ref="A10:C10"/>
    <mergeCell ref="A31:C31"/>
    <mergeCell ref="A25:C25"/>
    <mergeCell ref="B26:C26"/>
    <mergeCell ref="B27:C27"/>
    <mergeCell ref="A29:C29"/>
    <mergeCell ref="A30:C30"/>
    <mergeCell ref="A22:C22"/>
    <mergeCell ref="A23:C23"/>
    <mergeCell ref="A24:C24"/>
    <mergeCell ref="B19:C19"/>
    <mergeCell ref="B20:C20"/>
    <mergeCell ref="B21:C21"/>
  </mergeCells>
  <conditionalFormatting sqref="D28">
    <cfRule type="expression" dxfId="32" priority="3">
      <formula>$D28&gt;0</formula>
    </cfRule>
  </conditionalFormatting>
  <pageMargins left="0.47986111111111113" right="0.34027777777777779" top="0.37986111111111109" bottom="0.59027777777777779" header="0.51180555555555551" footer="0.25"/>
  <pageSetup paperSize="9" scale="82" firstPageNumber="0" orientation="landscape" horizontalDpi="300" verticalDpi="300" r:id="rId2"/>
  <headerFooter alignWithMargins="0">
    <oddFooter>&amp;L&amp;8RVKPP - část C1&amp;R&amp;P/&amp;N</oddFooter>
  </headerFooter>
  <ignoredErrors>
    <ignoredError sqref="D25" formulaRange="1"/>
  </ignoredErrors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B51FC03-4B7A-438A-A7F4-69ECE30B31A3}">
            <xm:f>$D$29&lt;&gt;'C2'!$C$40</xm:f>
            <x14:dxf>
              <fill>
                <patternFill>
                  <bgColor rgb="FFFF000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1" id="{4744D081-0C48-4A25-A789-734D3426E2EB}">
            <xm:f>$D$11&lt;&gt;'C2'!$D$40</xm:f>
            <x14:dxf>
              <fill>
                <patternFill>
                  <bgColor rgb="FFFF0000"/>
                </patternFill>
              </fill>
            </x14:dxf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K41"/>
  <sheetViews>
    <sheetView topLeftCell="A7" zoomScaleNormal="100" zoomScaleSheetLayoutView="100" workbookViewId="0">
      <selection activeCell="B1" sqref="B1"/>
    </sheetView>
  </sheetViews>
  <sheetFormatPr defaultColWidth="9.140625" defaultRowHeight="12.75" x14ac:dyDescent="0.2"/>
  <cols>
    <col min="1" max="1" width="3.7109375" style="37" customWidth="1"/>
    <col min="2" max="2" width="35.28515625" style="37" customWidth="1"/>
    <col min="3" max="3" width="17.140625" style="48" customWidth="1"/>
    <col min="4" max="4" width="17.28515625" style="48" customWidth="1"/>
    <col min="5" max="5" width="46.85546875" style="48" customWidth="1"/>
    <col min="6" max="6" width="18.7109375" style="48" customWidth="1"/>
    <col min="7" max="7" width="38" style="48" customWidth="1"/>
    <col min="8" max="8" width="18.5703125" style="37" customWidth="1"/>
    <col min="9" max="9" width="9.28515625" style="37" customWidth="1"/>
    <col min="10" max="10" width="11" style="37" customWidth="1"/>
    <col min="11" max="16384" width="9.140625" style="37"/>
  </cols>
  <sheetData>
    <row r="1" spans="1:9" s="25" customFormat="1" x14ac:dyDescent="0.2">
      <c r="A1" s="24" t="s">
        <v>31</v>
      </c>
      <c r="C1" s="107" t="str">
        <f>IF('C1'!$C$1&lt;&gt;"",'C1'!$C$1,"")</f>
        <v/>
      </c>
      <c r="D1" s="27"/>
      <c r="E1" s="27"/>
    </row>
    <row r="2" spans="1:9" s="25" customFormat="1" x14ac:dyDescent="0.2">
      <c r="A2" s="24" t="s">
        <v>0</v>
      </c>
      <c r="C2" s="107" t="str">
        <f>IF('C1'!$C$2&lt;&gt;"",'C1'!$C$2,"")</f>
        <v/>
      </c>
      <c r="D2" s="27"/>
      <c r="E2" s="27"/>
    </row>
    <row r="3" spans="1:9" s="25" customFormat="1" x14ac:dyDescent="0.2">
      <c r="A3" s="24" t="s">
        <v>1</v>
      </c>
      <c r="C3" s="107" t="str">
        <f>IF('C1'!$C$3&lt;&gt;"",'C1'!$C$3,"")</f>
        <v/>
      </c>
      <c r="D3" s="27"/>
      <c r="E3" s="27"/>
    </row>
    <row r="4" spans="1:9" s="25" customFormat="1" x14ac:dyDescent="0.2">
      <c r="A4" s="24" t="s">
        <v>113</v>
      </c>
      <c r="C4" s="107" t="str">
        <f>IF('C1'!$C$4&lt;&gt;"",'C1'!$C$4,"")</f>
        <v/>
      </c>
      <c r="D4" s="27"/>
      <c r="E4" s="27"/>
    </row>
    <row r="5" spans="1:9" ht="9" customHeight="1" x14ac:dyDescent="0.2">
      <c r="C5" s="37"/>
      <c r="D5" s="37"/>
      <c r="E5" s="37"/>
      <c r="F5" s="37"/>
      <c r="G5" s="37"/>
      <c r="H5" s="38"/>
    </row>
    <row r="6" spans="1:9" ht="34.5" customHeight="1" x14ac:dyDescent="0.2">
      <c r="A6" s="160" t="s">
        <v>167</v>
      </c>
      <c r="B6" s="142"/>
      <c r="C6" s="142"/>
      <c r="D6" s="142"/>
      <c r="E6" s="143"/>
      <c r="F6" s="2"/>
      <c r="G6" s="2"/>
      <c r="H6" s="38"/>
      <c r="I6" s="39"/>
    </row>
    <row r="7" spans="1:9" s="45" customFormat="1" ht="7.15" customHeight="1" x14ac:dyDescent="0.2">
      <c r="A7" s="40"/>
      <c r="B7" s="41"/>
      <c r="C7" s="42"/>
      <c r="D7" s="42"/>
      <c r="E7" s="42"/>
      <c r="F7" s="42"/>
      <c r="G7" s="43"/>
      <c r="H7" s="40"/>
      <c r="I7" s="44"/>
    </row>
    <row r="8" spans="1:9" ht="45.75" customHeight="1" x14ac:dyDescent="0.2">
      <c r="A8" s="161" t="s">
        <v>8</v>
      </c>
      <c r="B8" s="162"/>
      <c r="C8" s="46" t="s">
        <v>165</v>
      </c>
      <c r="D8" s="46" t="s">
        <v>166</v>
      </c>
      <c r="E8" s="47" t="s">
        <v>47</v>
      </c>
      <c r="H8" s="38"/>
    </row>
    <row r="9" spans="1:9" ht="18.75" customHeight="1" x14ac:dyDescent="0.2">
      <c r="A9" s="152" t="s">
        <v>45</v>
      </c>
      <c r="B9" s="153"/>
      <c r="C9" s="108">
        <f>C10+C18+C19+C22+C32</f>
        <v>0</v>
      </c>
      <c r="D9" s="108">
        <f>D10+D18+D19+D22+D32</f>
        <v>0</v>
      </c>
      <c r="E9" s="20"/>
      <c r="H9" s="38"/>
    </row>
    <row r="10" spans="1:9" ht="18.75" customHeight="1" x14ac:dyDescent="0.2">
      <c r="A10" s="49" t="s">
        <v>9</v>
      </c>
      <c r="B10" s="50"/>
      <c r="C10" s="109">
        <f>SUM(C11:C17)</f>
        <v>0</v>
      </c>
      <c r="D10" s="110">
        <f>SUM(D11:D17)</f>
        <v>0</v>
      </c>
      <c r="E10" s="21"/>
      <c r="H10" s="38"/>
    </row>
    <row r="11" spans="1:9" x14ac:dyDescent="0.2">
      <c r="A11" s="147"/>
      <c r="B11" s="51" t="s">
        <v>10</v>
      </c>
      <c r="C11" s="111">
        <v>0</v>
      </c>
      <c r="D11" s="111">
        <v>0</v>
      </c>
      <c r="E11" s="86" t="s">
        <v>66</v>
      </c>
      <c r="H11" s="38"/>
    </row>
    <row r="12" spans="1:9" ht="13.35" customHeight="1" x14ac:dyDescent="0.2">
      <c r="A12" s="147"/>
      <c r="B12" s="52" t="s">
        <v>11</v>
      </c>
      <c r="C12" s="111">
        <v>0</v>
      </c>
      <c r="D12" s="111">
        <v>0</v>
      </c>
      <c r="E12" s="21"/>
      <c r="H12" s="38"/>
    </row>
    <row r="13" spans="1:9" ht="13.35" customHeight="1" x14ac:dyDescent="0.2">
      <c r="A13" s="147"/>
      <c r="B13" s="3" t="s">
        <v>12</v>
      </c>
      <c r="C13" s="111">
        <v>0</v>
      </c>
      <c r="D13" s="111">
        <v>0</v>
      </c>
      <c r="E13" s="21"/>
      <c r="H13" s="38"/>
    </row>
    <row r="14" spans="1:9" ht="13.35" customHeight="1" x14ac:dyDescent="0.2">
      <c r="A14" s="147"/>
      <c r="B14" s="3" t="s">
        <v>13</v>
      </c>
      <c r="C14" s="111">
        <v>0</v>
      </c>
      <c r="D14" s="111">
        <v>0</v>
      </c>
      <c r="E14" s="21"/>
    </row>
    <row r="15" spans="1:9" x14ac:dyDescent="0.2">
      <c r="A15" s="147"/>
      <c r="B15" s="3" t="s">
        <v>14</v>
      </c>
      <c r="C15" s="111">
        <v>0</v>
      </c>
      <c r="D15" s="111">
        <v>0</v>
      </c>
      <c r="E15" s="86" t="s">
        <v>66</v>
      </c>
      <c r="F15" s="53"/>
    </row>
    <row r="16" spans="1:9" ht="13.35" customHeight="1" x14ac:dyDescent="0.2">
      <c r="A16" s="147"/>
      <c r="B16" s="3" t="s">
        <v>15</v>
      </c>
      <c r="C16" s="111">
        <v>0</v>
      </c>
      <c r="D16" s="111">
        <v>0</v>
      </c>
      <c r="E16" s="21"/>
    </row>
    <row r="17" spans="1:11" x14ac:dyDescent="0.2">
      <c r="A17" s="147"/>
      <c r="B17" s="3" t="s">
        <v>16</v>
      </c>
      <c r="C17" s="111">
        <v>0</v>
      </c>
      <c r="D17" s="111">
        <v>0</v>
      </c>
      <c r="E17" s="86" t="s">
        <v>66</v>
      </c>
    </row>
    <row r="18" spans="1:11" x14ac:dyDescent="0.2">
      <c r="A18" s="156" t="s">
        <v>17</v>
      </c>
      <c r="B18" s="157"/>
      <c r="C18" s="112">
        <v>0</v>
      </c>
      <c r="D18" s="113">
        <v>0</v>
      </c>
      <c r="E18" s="86" t="s">
        <v>66</v>
      </c>
    </row>
    <row r="19" spans="1:11" ht="18.75" customHeight="1" x14ac:dyDescent="0.2">
      <c r="A19" s="156" t="s">
        <v>18</v>
      </c>
      <c r="B19" s="157"/>
      <c r="C19" s="109">
        <f>SUM(C20:C21)</f>
        <v>0</v>
      </c>
      <c r="D19" s="109">
        <f>SUM(D20:D21)</f>
        <v>0</v>
      </c>
      <c r="E19" s="21"/>
    </row>
    <row r="20" spans="1:11" ht="13.35" customHeight="1" x14ac:dyDescent="0.2">
      <c r="A20" s="147"/>
      <c r="B20" s="51" t="s">
        <v>19</v>
      </c>
      <c r="C20" s="111">
        <v>0</v>
      </c>
      <c r="D20" s="111">
        <v>0</v>
      </c>
      <c r="E20" s="21"/>
    </row>
    <row r="21" spans="1:11" ht="13.35" customHeight="1" x14ac:dyDescent="0.2">
      <c r="A21" s="147"/>
      <c r="B21" s="51" t="s">
        <v>20</v>
      </c>
      <c r="C21" s="111">
        <v>0</v>
      </c>
      <c r="D21" s="111">
        <v>0</v>
      </c>
      <c r="E21" s="21"/>
      <c r="G21" s="54"/>
    </row>
    <row r="22" spans="1:11" ht="18.75" customHeight="1" x14ac:dyDescent="0.2">
      <c r="A22" s="156" t="s">
        <v>21</v>
      </c>
      <c r="B22" s="157"/>
      <c r="C22" s="109">
        <f>SUM(C23:C24)</f>
        <v>0</v>
      </c>
      <c r="D22" s="109">
        <f>SUM(D23:D24)</f>
        <v>0</v>
      </c>
      <c r="E22" s="21"/>
    </row>
    <row r="23" spans="1:11" ht="13.35" customHeight="1" x14ac:dyDescent="0.2">
      <c r="A23" s="158"/>
      <c r="B23" s="51" t="s">
        <v>22</v>
      </c>
      <c r="C23" s="111">
        <v>0</v>
      </c>
      <c r="D23" s="111">
        <v>0</v>
      </c>
      <c r="E23" s="21"/>
      <c r="K23" s="37" t="str">
        <f>IF('C1'!$C$1&lt;&gt;"",'C1'!$C$1,"")</f>
        <v/>
      </c>
    </row>
    <row r="24" spans="1:11" x14ac:dyDescent="0.2">
      <c r="A24" s="158"/>
      <c r="B24" s="55" t="s">
        <v>23</v>
      </c>
      <c r="C24" s="109">
        <f>SUM(C25:C31)</f>
        <v>0</v>
      </c>
      <c r="D24" s="109">
        <f>SUM(D25:D31)</f>
        <v>0</v>
      </c>
      <c r="E24" s="21"/>
    </row>
    <row r="25" spans="1:11" ht="13.35" customHeight="1" x14ac:dyDescent="0.2">
      <c r="A25" s="158"/>
      <c r="B25" s="51" t="s">
        <v>49</v>
      </c>
      <c r="C25" s="111">
        <v>0</v>
      </c>
      <c r="D25" s="111">
        <v>0</v>
      </c>
      <c r="E25" s="21"/>
    </row>
    <row r="26" spans="1:11" ht="13.35" customHeight="1" x14ac:dyDescent="0.2">
      <c r="A26" s="158"/>
      <c r="B26" s="51" t="s">
        <v>50</v>
      </c>
      <c r="C26" s="111">
        <v>0</v>
      </c>
      <c r="D26" s="111">
        <v>0</v>
      </c>
      <c r="E26" s="21"/>
    </row>
    <row r="27" spans="1:11" ht="13.35" customHeight="1" x14ac:dyDescent="0.2">
      <c r="A27" s="158"/>
      <c r="B27" s="51" t="s">
        <v>51</v>
      </c>
      <c r="C27" s="111">
        <v>0</v>
      </c>
      <c r="D27" s="111">
        <v>0</v>
      </c>
      <c r="E27" s="21"/>
    </row>
    <row r="28" spans="1:11" ht="13.35" customHeight="1" x14ac:dyDescent="0.2">
      <c r="A28" s="158"/>
      <c r="B28" s="51" t="s">
        <v>52</v>
      </c>
      <c r="C28" s="111">
        <v>0</v>
      </c>
      <c r="D28" s="111">
        <v>0</v>
      </c>
      <c r="E28" s="21"/>
    </row>
    <row r="29" spans="1:11" ht="13.35" customHeight="1" x14ac:dyDescent="0.2">
      <c r="A29" s="158"/>
      <c r="B29" s="51" t="s">
        <v>53</v>
      </c>
      <c r="C29" s="111">
        <v>0</v>
      </c>
      <c r="D29" s="111">
        <v>0</v>
      </c>
      <c r="E29" s="21"/>
      <c r="K29" s="106"/>
    </row>
    <row r="30" spans="1:11" x14ac:dyDescent="0.2">
      <c r="A30" s="158"/>
      <c r="B30" s="51" t="s">
        <v>54</v>
      </c>
      <c r="C30" s="111">
        <v>0</v>
      </c>
      <c r="D30" s="111">
        <v>0</v>
      </c>
      <c r="E30" s="86" t="s">
        <v>66</v>
      </c>
    </row>
    <row r="31" spans="1:11" x14ac:dyDescent="0.2">
      <c r="A31" s="158"/>
      <c r="B31" s="51" t="s">
        <v>55</v>
      </c>
      <c r="C31" s="111">
        <v>0</v>
      </c>
      <c r="D31" s="111">
        <v>0</v>
      </c>
      <c r="E31" s="86" t="s">
        <v>66</v>
      </c>
    </row>
    <row r="32" spans="1:11" x14ac:dyDescent="0.2">
      <c r="A32" s="156" t="s">
        <v>24</v>
      </c>
      <c r="B32" s="157"/>
      <c r="C32" s="112">
        <v>0</v>
      </c>
      <c r="D32" s="114">
        <v>0</v>
      </c>
      <c r="E32" s="86" t="s">
        <v>66</v>
      </c>
    </row>
    <row r="33" spans="1:7" ht="18.75" customHeight="1" x14ac:dyDescent="0.2">
      <c r="A33" s="152" t="s">
        <v>46</v>
      </c>
      <c r="B33" s="153"/>
      <c r="C33" s="108">
        <f>C34+C38+C39</f>
        <v>0</v>
      </c>
      <c r="D33" s="108">
        <f>D34+D38+D39</f>
        <v>0</v>
      </c>
      <c r="E33" s="21"/>
    </row>
    <row r="34" spans="1:7" ht="18.75" customHeight="1" x14ac:dyDescent="0.2">
      <c r="A34" s="56" t="s">
        <v>25</v>
      </c>
      <c r="B34" s="57"/>
      <c r="C34" s="109">
        <f>SUM(C35:C37)</f>
        <v>0</v>
      </c>
      <c r="D34" s="109">
        <f>SUM(D35:D37)</f>
        <v>0</v>
      </c>
      <c r="E34" s="21"/>
    </row>
    <row r="35" spans="1:7" ht="13.35" customHeight="1" x14ac:dyDescent="0.2">
      <c r="A35" s="159"/>
      <c r="B35" s="51" t="s">
        <v>26</v>
      </c>
      <c r="C35" s="115">
        <f>'C3'!O73</f>
        <v>0</v>
      </c>
      <c r="D35" s="115">
        <f>'C3'!P73</f>
        <v>0</v>
      </c>
      <c r="E35" s="21"/>
    </row>
    <row r="36" spans="1:7" ht="13.35" customHeight="1" x14ac:dyDescent="0.2">
      <c r="A36" s="159"/>
      <c r="B36" s="51" t="s">
        <v>109</v>
      </c>
      <c r="C36" s="115">
        <f>'C4'!O73+'C5'!K73</f>
        <v>0</v>
      </c>
      <c r="D36" s="115">
        <f>'C4'!P73+'C5'!L73</f>
        <v>0</v>
      </c>
      <c r="E36" s="21"/>
    </row>
    <row r="37" spans="1:7" ht="25.5" x14ac:dyDescent="0.2">
      <c r="A37" s="159"/>
      <c r="B37" s="58" t="s">
        <v>110</v>
      </c>
      <c r="C37" s="111">
        <v>0</v>
      </c>
      <c r="D37" s="111">
        <v>0</v>
      </c>
      <c r="E37" s="21"/>
    </row>
    <row r="38" spans="1:7" x14ac:dyDescent="0.2">
      <c r="A38" s="148" t="s">
        <v>65</v>
      </c>
      <c r="B38" s="149"/>
      <c r="C38" s="112">
        <v>0</v>
      </c>
      <c r="D38" s="113">
        <v>0</v>
      </c>
      <c r="E38" s="86" t="s">
        <v>66</v>
      </c>
    </row>
    <row r="39" spans="1:7" x14ac:dyDescent="0.2">
      <c r="A39" s="150" t="s">
        <v>64</v>
      </c>
      <c r="B39" s="151"/>
      <c r="C39" s="112">
        <v>0</v>
      </c>
      <c r="D39" s="113">
        <v>0</v>
      </c>
      <c r="E39" s="86" t="s">
        <v>66</v>
      </c>
      <c r="G39" s="59"/>
    </row>
    <row r="40" spans="1:7" ht="18.75" customHeight="1" x14ac:dyDescent="0.2">
      <c r="A40" s="154" t="s">
        <v>48</v>
      </c>
      <c r="B40" s="155"/>
      <c r="C40" s="116">
        <f>C33+C9</f>
        <v>0</v>
      </c>
      <c r="D40" s="116">
        <f>D33+D9</f>
        <v>0</v>
      </c>
      <c r="E40" s="22"/>
    </row>
    <row r="41" spans="1:7" s="39" customFormat="1" x14ac:dyDescent="0.2">
      <c r="A41" s="60"/>
      <c r="B41" s="61"/>
      <c r="C41" s="60"/>
      <c r="D41" s="60"/>
      <c r="E41" s="62"/>
      <c r="F41" s="63"/>
      <c r="G41" s="63"/>
    </row>
  </sheetData>
  <sheetProtection algorithmName="SHA-512" hashValue="qpNQrv1K9mf4p6mnCuJe5+lRfdz+5wB9jAzvuI+vAYeRENwztVKUNNo30nlY2cbNBU10mKsLMB3Urg3zHNYFLQ==" saltValue="+K0FlFBrpRDhXCWqrT1JmA==" spinCount="100000" sheet="1"/>
  <customSheetViews>
    <customSheetView guid="{93EE9DDB-BFB2-455B-94B6-7E469AA41DDC}" topLeftCell="A4">
      <selection activeCell="H8" sqref="H8"/>
      <colBreaks count="1" manualBreakCount="1">
        <brk id="5" max="1048575" man="1"/>
      </colBreaks>
      <pageMargins left="0.55138888888888893" right="0.35416666666666669" top="0.47222222222222221" bottom="0.35416666666666669" header="0.51180555555555551" footer="0.35416666666666669"/>
      <pageSetup paperSize="9" scale="62" firstPageNumber="0" orientation="portrait" horizontalDpi="300" verticalDpi="300" r:id="rId1"/>
      <headerFooter alignWithMargins="0">
        <oddFooter>&amp;L&amp;8RVKPP - část C2&amp;R&amp;P/&amp;N</oddFooter>
      </headerFooter>
    </customSheetView>
  </customSheetViews>
  <mergeCells count="15">
    <mergeCell ref="A6:E6"/>
    <mergeCell ref="A8:B8"/>
    <mergeCell ref="A11:A17"/>
    <mergeCell ref="A18:B18"/>
    <mergeCell ref="A19:B19"/>
    <mergeCell ref="A20:A21"/>
    <mergeCell ref="A38:B38"/>
    <mergeCell ref="A39:B39"/>
    <mergeCell ref="A9:B9"/>
    <mergeCell ref="A40:B40"/>
    <mergeCell ref="A22:B22"/>
    <mergeCell ref="A23:A31"/>
    <mergeCell ref="A32:B32"/>
    <mergeCell ref="A33:B33"/>
    <mergeCell ref="A35:A37"/>
  </mergeCells>
  <conditionalFormatting sqref="D11:D17">
    <cfRule type="expression" dxfId="29" priority="11">
      <formula>$D11&gt;$C11</formula>
    </cfRule>
  </conditionalFormatting>
  <conditionalFormatting sqref="D20">
    <cfRule type="expression" dxfId="28" priority="10">
      <formula>$D20&gt;$C20</formula>
    </cfRule>
  </conditionalFormatting>
  <conditionalFormatting sqref="D21">
    <cfRule type="expression" dxfId="27" priority="9">
      <formula>$D21&gt;$C21</formula>
    </cfRule>
  </conditionalFormatting>
  <conditionalFormatting sqref="D23">
    <cfRule type="expression" dxfId="26" priority="8">
      <formula>$D23&gt;$C23</formula>
    </cfRule>
  </conditionalFormatting>
  <conditionalFormatting sqref="D25:D31">
    <cfRule type="expression" dxfId="25" priority="7">
      <formula>$D25&gt;$C25</formula>
    </cfRule>
  </conditionalFormatting>
  <conditionalFormatting sqref="D32">
    <cfRule type="expression" dxfId="24" priority="6">
      <formula>$D32&gt;$C32</formula>
    </cfRule>
  </conditionalFormatting>
  <conditionalFormatting sqref="D35:D39">
    <cfRule type="expression" dxfId="23" priority="1">
      <formula>$D35&gt;$C35</formula>
    </cfRule>
    <cfRule type="expression" dxfId="22" priority="5">
      <formula>$D35&gt;$C35</formula>
    </cfRule>
  </conditionalFormatting>
  <conditionalFormatting sqref="D18">
    <cfRule type="expression" dxfId="21" priority="2">
      <formula>$D18&gt;$C18</formula>
    </cfRule>
  </conditionalFormatting>
  <pageMargins left="0.55138888888888893" right="0.35416666666666669" top="0.47222222222222221" bottom="0.35416666666666669" header="0.51180555555555551" footer="0.35416666666666669"/>
  <pageSetup paperSize="9" scale="62" firstPageNumber="0" orientation="portrait" horizontalDpi="300" verticalDpi="300" r:id="rId2"/>
  <headerFooter alignWithMargins="0">
    <oddFooter>&amp;L&amp;8RVKPP - část C2&amp;R&amp;P/&amp;N</oddFooter>
  </headerFooter>
  <colBreaks count="1" manualBreakCount="1">
    <brk id="5" max="1048575" man="1"/>
  </colBreaks>
  <ignoredErrors>
    <ignoredError sqref="C34:D34 C24:D24 C10:D10" formulaRange="1"/>
    <ignoredError sqref="C1:C4" unlocked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Q78"/>
  <sheetViews>
    <sheetView zoomScaleNormal="100" workbookViewId="0">
      <pane ySplit="8" topLeftCell="A9" activePane="bottomLeft" state="frozen"/>
      <selection pane="bottomLeft"/>
    </sheetView>
  </sheetViews>
  <sheetFormatPr defaultRowHeight="12.75" x14ac:dyDescent="0.2"/>
  <cols>
    <col min="1" max="1" width="39.7109375" style="64" customWidth="1"/>
    <col min="2" max="2" width="1" style="64" hidden="1" customWidth="1"/>
    <col min="3" max="3" width="26.7109375" style="64" customWidth="1"/>
    <col min="4" max="4" width="35.85546875" style="64" customWidth="1"/>
    <col min="5" max="5" width="15.140625" style="64" hidden="1" customWidth="1"/>
    <col min="6" max="6" width="25" style="64" customWidth="1"/>
    <col min="7" max="7" width="11.85546875" style="64" customWidth="1"/>
    <col min="8" max="8" width="15.28515625" style="64" hidden="1" customWidth="1"/>
    <col min="9" max="9" width="11.85546875" style="64" customWidth="1"/>
    <col min="10" max="10" width="15" style="64" hidden="1" customWidth="1"/>
    <col min="11" max="11" width="13.140625" style="64" customWidth="1"/>
    <col min="12" max="12" width="26.28515625" style="64" customWidth="1"/>
    <col min="13" max="13" width="18.42578125" style="64" customWidth="1"/>
    <col min="14" max="14" width="13.140625" style="64" customWidth="1"/>
    <col min="15" max="15" width="14.85546875" style="64" customWidth="1"/>
    <col min="16" max="16" width="18.28515625" style="64" customWidth="1"/>
    <col min="17" max="16384" width="9.140625" style="64"/>
  </cols>
  <sheetData>
    <row r="1" spans="1:17" s="25" customFormat="1" x14ac:dyDescent="0.2">
      <c r="A1" s="24" t="s">
        <v>31</v>
      </c>
      <c r="B1" s="24"/>
      <c r="C1" s="107" t="str">
        <f>IF('C1'!$C$1&lt;&gt;"",'C1'!$C$1,"")</f>
        <v/>
      </c>
      <c r="E1" s="76"/>
      <c r="F1" s="76"/>
      <c r="G1" s="10"/>
      <c r="H1" s="10"/>
      <c r="I1" s="27"/>
      <c r="J1" s="27"/>
      <c r="K1" s="27"/>
    </row>
    <row r="2" spans="1:17" s="25" customFormat="1" x14ac:dyDescent="0.2">
      <c r="A2" s="24" t="s">
        <v>0</v>
      </c>
      <c r="B2" s="24"/>
      <c r="C2" s="107" t="str">
        <f>IF('C1'!$C$2&lt;&gt;"",'C1'!$C$2,"")</f>
        <v/>
      </c>
      <c r="E2" s="76"/>
      <c r="F2" s="76"/>
      <c r="G2" s="10"/>
      <c r="H2" s="10"/>
      <c r="I2" s="27"/>
      <c r="J2" s="27"/>
      <c r="K2" s="27"/>
    </row>
    <row r="3" spans="1:17" s="25" customFormat="1" x14ac:dyDescent="0.2">
      <c r="A3" s="24" t="s">
        <v>1</v>
      </c>
      <c r="B3" s="24"/>
      <c r="C3" s="107" t="str">
        <f>IF('C1'!$C$3&lt;&gt;"",'C1'!$C$3,"")</f>
        <v/>
      </c>
      <c r="E3" s="76"/>
      <c r="F3" s="76"/>
      <c r="G3" s="10"/>
      <c r="H3" s="10"/>
      <c r="I3" s="27"/>
      <c r="J3" s="27"/>
      <c r="K3" s="27"/>
    </row>
    <row r="4" spans="1:17" s="25" customFormat="1" x14ac:dyDescent="0.2">
      <c r="A4" s="24" t="s">
        <v>113</v>
      </c>
      <c r="B4" s="24"/>
      <c r="C4" s="107" t="str">
        <f>IF('C1'!$C$4&lt;&gt;"",'C1'!$C$4,"")</f>
        <v/>
      </c>
      <c r="E4" s="76"/>
      <c r="F4" s="76"/>
      <c r="G4" s="10"/>
      <c r="H4" s="10"/>
      <c r="I4" s="27"/>
      <c r="J4" s="27"/>
      <c r="K4" s="27"/>
    </row>
    <row r="5" spans="1:17" ht="7.15" customHeight="1" x14ac:dyDescent="0.2">
      <c r="A5" s="1"/>
      <c r="B5" s="1"/>
      <c r="C5" s="1"/>
      <c r="D5" s="1"/>
      <c r="E5" s="1"/>
      <c r="F5" s="1"/>
      <c r="G5" s="1"/>
      <c r="H5" s="1"/>
      <c r="I5" s="77"/>
      <c r="J5" s="77"/>
      <c r="K5" s="77"/>
      <c r="L5" s="77"/>
      <c r="M5" s="77"/>
      <c r="N5" s="77"/>
      <c r="O5" s="77"/>
      <c r="P5" s="77"/>
    </row>
    <row r="6" spans="1:17" ht="34.5" customHeight="1" x14ac:dyDescent="0.2">
      <c r="A6" s="160" t="s">
        <v>129</v>
      </c>
      <c r="B6" s="164"/>
      <c r="C6" s="164"/>
      <c r="D6" s="142"/>
      <c r="E6" s="142"/>
      <c r="F6" s="142"/>
      <c r="G6" s="142"/>
      <c r="H6" s="142"/>
      <c r="I6" s="142"/>
      <c r="J6" s="142"/>
      <c r="K6" s="142"/>
      <c r="L6" s="142"/>
      <c r="M6" s="165"/>
      <c r="N6" s="165"/>
      <c r="O6" s="165"/>
      <c r="P6" s="165"/>
    </row>
    <row r="7" spans="1:17" ht="6.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05.75" customHeight="1" x14ac:dyDescent="0.2">
      <c r="A8" s="7" t="s">
        <v>59</v>
      </c>
      <c r="B8" s="7" t="s">
        <v>149</v>
      </c>
      <c r="C8" s="7" t="s">
        <v>144</v>
      </c>
      <c r="D8" s="7" t="s">
        <v>60</v>
      </c>
      <c r="E8" s="7" t="s">
        <v>148</v>
      </c>
      <c r="F8" s="7" t="s">
        <v>143</v>
      </c>
      <c r="G8" s="7" t="s">
        <v>70</v>
      </c>
      <c r="H8" s="7" t="s">
        <v>150</v>
      </c>
      <c r="I8" s="7" t="s">
        <v>27</v>
      </c>
      <c r="J8" s="7" t="s">
        <v>151</v>
      </c>
      <c r="K8" s="7" t="s">
        <v>111</v>
      </c>
      <c r="L8" s="7" t="s">
        <v>154</v>
      </c>
      <c r="M8" s="7" t="s">
        <v>155</v>
      </c>
      <c r="N8" s="7" t="s">
        <v>28</v>
      </c>
      <c r="O8" s="7" t="s">
        <v>156</v>
      </c>
      <c r="P8" s="8" t="s">
        <v>157</v>
      </c>
    </row>
    <row r="9" spans="1:17" ht="25.5" customHeight="1" x14ac:dyDescent="0.2">
      <c r="A9" s="166" t="s">
        <v>32</v>
      </c>
      <c r="B9" s="166"/>
      <c r="C9" s="166"/>
      <c r="D9" s="166"/>
      <c r="E9" s="166"/>
      <c r="F9" s="166"/>
      <c r="G9" s="166"/>
      <c r="H9" s="166"/>
      <c r="I9" s="167"/>
      <c r="J9" s="167"/>
      <c r="K9" s="167"/>
      <c r="L9" s="167"/>
      <c r="M9" s="167"/>
      <c r="N9" s="167"/>
      <c r="O9" s="167"/>
      <c r="P9" s="167"/>
    </row>
    <row r="10" spans="1:17" x14ac:dyDescent="0.2">
      <c r="A10" s="89"/>
      <c r="B10" s="88" t="str">
        <f>IF(A10&lt;&gt;"",VLOOKUP(A10,'Zdroje-pozice, specifikace, atd'!$A$2:$B$12,2,FALSE),"")</f>
        <v/>
      </c>
      <c r="C10" s="90" t="s">
        <v>66</v>
      </c>
      <c r="D10" s="89"/>
      <c r="E10" s="23" t="str">
        <f>IF(D10&lt;&gt;"",VLOOKUP(D10,'Zdroje-pozice, specifikace, atd'!$C$2:$D$9,2,FALSE),"")</f>
        <v/>
      </c>
      <c r="F10" s="90" t="s">
        <v>66</v>
      </c>
      <c r="G10" s="88"/>
      <c r="H10" s="23" t="str">
        <f>IF(G10&lt;&gt;"",VLOOKUP(G10,'Zdroje-pozice, specifikace, atd'!$I$2:$J$3,2,FALSE),"")</f>
        <v/>
      </c>
      <c r="I10" s="87"/>
      <c r="J10" s="23" t="str">
        <f>IF(I10&lt;&gt;"",VLOOKUP(I10,'Zdroje-pozice, specifikace, atd'!$K$2:$L$7,2,FALSE),"")</f>
        <v/>
      </c>
      <c r="K10" s="101"/>
      <c r="L10" s="102"/>
      <c r="M10" s="125"/>
      <c r="N10" s="102"/>
      <c r="O10" s="98">
        <f>N10*M10</f>
        <v>0</v>
      </c>
      <c r="P10" s="132"/>
      <c r="Q10" s="78"/>
    </row>
    <row r="11" spans="1:17" x14ac:dyDescent="0.2">
      <c r="A11" s="89"/>
      <c r="B11" s="88" t="str">
        <f>IF(A11&lt;&gt;"",VLOOKUP(A11,'Zdroje-pozice, specifikace, atd'!$A$2:$B$12,2,FALSE),"")</f>
        <v/>
      </c>
      <c r="C11" s="90" t="s">
        <v>66</v>
      </c>
      <c r="D11" s="89"/>
      <c r="E11" s="23" t="str">
        <f>IF(D11&lt;&gt;"",VLOOKUP(D11,'Zdroje-pozice, specifikace, atd'!$C$2:$D$9,2,FALSE),"")</f>
        <v/>
      </c>
      <c r="F11" s="90" t="s">
        <v>66</v>
      </c>
      <c r="G11" s="88"/>
      <c r="H11" s="23" t="str">
        <f>IF(G11&lt;&gt;"",VLOOKUP(G11,'Zdroje-pozice, specifikace, atd'!$I$2:$J$3,2,FALSE),"")</f>
        <v/>
      </c>
      <c r="I11" s="87"/>
      <c r="J11" s="23" t="str">
        <f>IF(I11&lt;&gt;"",VLOOKUP(I11,'Zdroje-pozice, specifikace, atd'!$K$2:$L$7,2,FALSE),"")</f>
        <v/>
      </c>
      <c r="K11" s="101"/>
      <c r="L11" s="102"/>
      <c r="M11" s="125"/>
      <c r="N11" s="102"/>
      <c r="O11" s="98">
        <f t="shared" ref="O11:O70" si="0">N11*M11</f>
        <v>0</v>
      </c>
      <c r="P11" s="133"/>
      <c r="Q11" s="79"/>
    </row>
    <row r="12" spans="1:17" x14ac:dyDescent="0.2">
      <c r="A12" s="89"/>
      <c r="B12" s="88" t="str">
        <f>IF(A12&lt;&gt;"",VLOOKUP(A12,'Zdroje-pozice, specifikace, atd'!$A$2:$B$12,2,FALSE),"")</f>
        <v/>
      </c>
      <c r="C12" s="90" t="s">
        <v>66</v>
      </c>
      <c r="D12" s="89"/>
      <c r="E12" s="23" t="str">
        <f>IF(D12&lt;&gt;"",VLOOKUP(D12,'Zdroje-pozice, specifikace, atd'!$C$2:$D$9,2,FALSE),"")</f>
        <v/>
      </c>
      <c r="F12" s="90" t="s">
        <v>66</v>
      </c>
      <c r="G12" s="88"/>
      <c r="H12" s="23" t="str">
        <f>IF(G12&lt;&gt;"",VLOOKUP(G12,'Zdroje-pozice, specifikace, atd'!$I$2:$J$3,2,FALSE),"")</f>
        <v/>
      </c>
      <c r="I12" s="87"/>
      <c r="J12" s="23" t="str">
        <f>IF(I12&lt;&gt;"",VLOOKUP(I12,'Zdroje-pozice, specifikace, atd'!$K$2:$L$7,2,FALSE),"")</f>
        <v/>
      </c>
      <c r="K12" s="97"/>
      <c r="L12" s="103"/>
      <c r="M12" s="125"/>
      <c r="N12" s="102"/>
      <c r="O12" s="98">
        <f t="shared" si="0"/>
        <v>0</v>
      </c>
      <c r="P12" s="133"/>
    </row>
    <row r="13" spans="1:17" x14ac:dyDescent="0.2">
      <c r="A13" s="89"/>
      <c r="B13" s="88" t="str">
        <f>IF(A13&lt;&gt;"",VLOOKUP(A13,'Zdroje-pozice, specifikace, atd'!$A$2:$B$12,2,FALSE),"")</f>
        <v/>
      </c>
      <c r="C13" s="90" t="s">
        <v>66</v>
      </c>
      <c r="D13" s="89"/>
      <c r="E13" s="23" t="str">
        <f>IF(D13&lt;&gt;"",VLOOKUP(D13,'Zdroje-pozice, specifikace, atd'!$C$2:$D$9,2,FALSE),"")</f>
        <v/>
      </c>
      <c r="F13" s="90" t="s">
        <v>66</v>
      </c>
      <c r="G13" s="88"/>
      <c r="H13" s="23" t="str">
        <f>IF(G13&lt;&gt;"",VLOOKUP(G13,'Zdroje-pozice, specifikace, atd'!$I$2:$J$3,2,FALSE),"")</f>
        <v/>
      </c>
      <c r="I13" s="87"/>
      <c r="J13" s="23" t="str">
        <f>IF(I13&lt;&gt;"",VLOOKUP(I13,'Zdroje-pozice, specifikace, atd'!$K$2:$L$7,2,FALSE),"")</f>
        <v/>
      </c>
      <c r="K13" s="97"/>
      <c r="L13" s="103"/>
      <c r="M13" s="125"/>
      <c r="N13" s="102"/>
      <c r="O13" s="98">
        <f t="shared" si="0"/>
        <v>0</v>
      </c>
      <c r="P13" s="133"/>
    </row>
    <row r="14" spans="1:17" x14ac:dyDescent="0.2">
      <c r="A14" s="89"/>
      <c r="B14" s="88" t="str">
        <f>IF(A14&lt;&gt;"",VLOOKUP(A14,'Zdroje-pozice, specifikace, atd'!$A$2:$B$12,2,FALSE),"")</f>
        <v/>
      </c>
      <c r="C14" s="90" t="s">
        <v>66</v>
      </c>
      <c r="D14" s="89"/>
      <c r="E14" s="23" t="str">
        <f>IF(D14&lt;&gt;"",VLOOKUP(D14,'Zdroje-pozice, specifikace, atd'!$C$2:$D$9,2,FALSE),"")</f>
        <v/>
      </c>
      <c r="F14" s="90"/>
      <c r="G14" s="88"/>
      <c r="H14" s="23" t="str">
        <f>IF(G14&lt;&gt;"",VLOOKUP(G14,'Zdroje-pozice, specifikace, atd'!$I$2:$J$3,2,FALSE),"")</f>
        <v/>
      </c>
      <c r="I14" s="87"/>
      <c r="J14" s="23" t="str">
        <f>IF(I14&lt;&gt;"",VLOOKUP(I14,'Zdroje-pozice, specifikace, atd'!$K$2:$L$7,2,FALSE),"")</f>
        <v/>
      </c>
      <c r="K14" s="97"/>
      <c r="L14" s="103"/>
      <c r="M14" s="125"/>
      <c r="N14" s="102"/>
      <c r="O14" s="98">
        <f t="shared" si="0"/>
        <v>0</v>
      </c>
      <c r="P14" s="133"/>
    </row>
    <row r="15" spans="1:17" x14ac:dyDescent="0.2">
      <c r="A15" s="89"/>
      <c r="B15" s="88" t="str">
        <f>IF(A15&lt;&gt;"",VLOOKUP(A15,'Zdroje-pozice, specifikace, atd'!$A$2:$B$12,2,FALSE),"")</f>
        <v/>
      </c>
      <c r="C15" s="90" t="s">
        <v>66</v>
      </c>
      <c r="D15" s="89"/>
      <c r="E15" s="23" t="str">
        <f>IF(D15&lt;&gt;"",VLOOKUP(D15,'Zdroje-pozice, specifikace, atd'!$C$2:$D$9,2,FALSE),"")</f>
        <v/>
      </c>
      <c r="F15" s="90" t="s">
        <v>66</v>
      </c>
      <c r="G15" s="88"/>
      <c r="H15" s="23" t="str">
        <f>IF(G15&lt;&gt;"",VLOOKUP(G15,'Zdroje-pozice, specifikace, atd'!$I$2:$J$3,2,FALSE),"")</f>
        <v/>
      </c>
      <c r="I15" s="87"/>
      <c r="J15" s="23" t="str">
        <f>IF(I15&lt;&gt;"",VLOOKUP(I15,'Zdroje-pozice, specifikace, atd'!$K$2:$L$7,2,FALSE),"")</f>
        <v/>
      </c>
      <c r="K15" s="97"/>
      <c r="L15" s="103"/>
      <c r="M15" s="125"/>
      <c r="N15" s="102"/>
      <c r="O15" s="98">
        <f t="shared" si="0"/>
        <v>0</v>
      </c>
      <c r="P15" s="133"/>
    </row>
    <row r="16" spans="1:17" x14ac:dyDescent="0.2">
      <c r="A16" s="89"/>
      <c r="B16" s="88" t="str">
        <f>IF(A16&lt;&gt;"",VLOOKUP(A16,'Zdroje-pozice, specifikace, atd'!$A$2:$B$12,2,FALSE),"")</f>
        <v/>
      </c>
      <c r="C16" s="90" t="s">
        <v>66</v>
      </c>
      <c r="D16" s="89"/>
      <c r="E16" s="23" t="str">
        <f>IF(D16&lt;&gt;"",VLOOKUP(D16,'Zdroje-pozice, specifikace, atd'!$C$2:$D$9,2,FALSE),"")</f>
        <v/>
      </c>
      <c r="F16" s="90" t="s">
        <v>66</v>
      </c>
      <c r="G16" s="88"/>
      <c r="H16" s="23" t="str">
        <f>IF(G16&lt;&gt;"",VLOOKUP(G16,'Zdroje-pozice, specifikace, atd'!$I$2:$J$3,2,FALSE),"")</f>
        <v/>
      </c>
      <c r="I16" s="87"/>
      <c r="J16" s="23" t="str">
        <f>IF(I16&lt;&gt;"",VLOOKUP(I16,'Zdroje-pozice, specifikace, atd'!$K$2:$L$7,2,FALSE),"")</f>
        <v/>
      </c>
      <c r="K16" s="97"/>
      <c r="L16" s="103"/>
      <c r="M16" s="125"/>
      <c r="N16" s="102"/>
      <c r="O16" s="98">
        <f t="shared" si="0"/>
        <v>0</v>
      </c>
      <c r="P16" s="133"/>
    </row>
    <row r="17" spans="1:16" x14ac:dyDescent="0.2">
      <c r="A17" s="89"/>
      <c r="B17" s="88" t="str">
        <f>IF(A17&lt;&gt;"",VLOOKUP(A17,'Zdroje-pozice, specifikace, atd'!$A$2:$B$12,2,FALSE),"")</f>
        <v/>
      </c>
      <c r="C17" s="90" t="s">
        <v>66</v>
      </c>
      <c r="D17" s="89"/>
      <c r="E17" s="23" t="str">
        <f>IF(D17&lt;&gt;"",VLOOKUP(D17,'Zdroje-pozice, specifikace, atd'!$C$2:$D$9,2,FALSE),"")</f>
        <v/>
      </c>
      <c r="F17" s="90" t="s">
        <v>66</v>
      </c>
      <c r="G17" s="88"/>
      <c r="H17" s="23" t="str">
        <f>IF(G17&lt;&gt;"",VLOOKUP(G17,'Zdroje-pozice, specifikace, atd'!$I$2:$J$3,2,FALSE),"")</f>
        <v/>
      </c>
      <c r="I17" s="87"/>
      <c r="J17" s="23" t="str">
        <f>IF(I17&lt;&gt;"",VLOOKUP(I17,'Zdroje-pozice, specifikace, atd'!$K$2:$L$7,2,FALSE),"")</f>
        <v/>
      </c>
      <c r="K17" s="97"/>
      <c r="L17" s="103"/>
      <c r="M17" s="125"/>
      <c r="N17" s="102"/>
      <c r="O17" s="98">
        <f t="shared" si="0"/>
        <v>0</v>
      </c>
      <c r="P17" s="133"/>
    </row>
    <row r="18" spans="1:16" x14ac:dyDescent="0.2">
      <c r="A18" s="89"/>
      <c r="B18" s="88" t="str">
        <f>IF(A18&lt;&gt;"",VLOOKUP(A18,'Zdroje-pozice, specifikace, atd'!$A$2:$B$12,2,FALSE),"")</f>
        <v/>
      </c>
      <c r="C18" s="90" t="s">
        <v>66</v>
      </c>
      <c r="D18" s="89"/>
      <c r="E18" s="23" t="str">
        <f>IF(D18&lt;&gt;"",VLOOKUP(D18,'Zdroje-pozice, specifikace, atd'!$C$2:$D$9,2,FALSE),"")</f>
        <v/>
      </c>
      <c r="F18" s="90" t="s">
        <v>66</v>
      </c>
      <c r="G18" s="88"/>
      <c r="H18" s="23" t="str">
        <f>IF(G18&lt;&gt;"",VLOOKUP(G18,'Zdroje-pozice, specifikace, atd'!$I$2:$J$3,2,FALSE),"")</f>
        <v/>
      </c>
      <c r="I18" s="87"/>
      <c r="J18" s="23" t="str">
        <f>IF(I18&lt;&gt;"",VLOOKUP(I18,'Zdroje-pozice, specifikace, atd'!$K$2:$L$7,2,FALSE),"")</f>
        <v/>
      </c>
      <c r="K18" s="97"/>
      <c r="L18" s="103"/>
      <c r="M18" s="125"/>
      <c r="N18" s="102"/>
      <c r="O18" s="98">
        <f t="shared" si="0"/>
        <v>0</v>
      </c>
      <c r="P18" s="133"/>
    </row>
    <row r="19" spans="1:16" x14ac:dyDescent="0.2">
      <c r="A19" s="89"/>
      <c r="B19" s="88" t="str">
        <f>IF(A19&lt;&gt;"",VLOOKUP(A19,'Zdroje-pozice, specifikace, atd'!$A$2:$B$12,2,FALSE),"")</f>
        <v/>
      </c>
      <c r="C19" s="90" t="s">
        <v>66</v>
      </c>
      <c r="D19" s="89"/>
      <c r="E19" s="23" t="str">
        <f>IF(D19&lt;&gt;"",VLOOKUP(D19,'Zdroje-pozice, specifikace, atd'!$C$2:$D$9,2,FALSE),"")</f>
        <v/>
      </c>
      <c r="F19" s="90" t="s">
        <v>66</v>
      </c>
      <c r="G19" s="88"/>
      <c r="H19" s="23" t="str">
        <f>IF(G19&lt;&gt;"",VLOOKUP(G19,'Zdroje-pozice, specifikace, atd'!$I$2:$J$3,2,FALSE),"")</f>
        <v/>
      </c>
      <c r="I19" s="87"/>
      <c r="J19" s="23" t="str">
        <f>IF(I19&lt;&gt;"",VLOOKUP(I19,'Zdroje-pozice, specifikace, atd'!$K$2:$L$7,2,FALSE),"")</f>
        <v/>
      </c>
      <c r="K19" s="97"/>
      <c r="L19" s="103"/>
      <c r="M19" s="125"/>
      <c r="N19" s="102"/>
      <c r="O19" s="98">
        <f t="shared" si="0"/>
        <v>0</v>
      </c>
      <c r="P19" s="133"/>
    </row>
    <row r="20" spans="1:16" x14ac:dyDescent="0.2">
      <c r="A20" s="89"/>
      <c r="B20" s="88" t="str">
        <f>IF(A20&lt;&gt;"",VLOOKUP(A20,'Zdroje-pozice, specifikace, atd'!$A$2:$B$12,2,FALSE),"")</f>
        <v/>
      </c>
      <c r="C20" s="90" t="s">
        <v>66</v>
      </c>
      <c r="D20" s="89"/>
      <c r="E20" s="23" t="str">
        <f>IF(D20&lt;&gt;"",VLOOKUP(D20,'Zdroje-pozice, specifikace, atd'!$C$2:$D$9,2,FALSE),"")</f>
        <v/>
      </c>
      <c r="F20" s="90" t="s">
        <v>66</v>
      </c>
      <c r="G20" s="88"/>
      <c r="H20" s="23" t="str">
        <f>IF(G20&lt;&gt;"",VLOOKUP(G20,'Zdroje-pozice, specifikace, atd'!$I$2:$J$3,2,FALSE),"")</f>
        <v/>
      </c>
      <c r="I20" s="87"/>
      <c r="J20" s="23" t="str">
        <f>IF(I20&lt;&gt;"",VLOOKUP(I20,'Zdroje-pozice, specifikace, atd'!$K$2:$L$7,2,FALSE),"")</f>
        <v/>
      </c>
      <c r="K20" s="97"/>
      <c r="L20" s="103"/>
      <c r="M20" s="125"/>
      <c r="N20" s="102"/>
      <c r="O20" s="98">
        <f t="shared" si="0"/>
        <v>0</v>
      </c>
      <c r="P20" s="133"/>
    </row>
    <row r="21" spans="1:16" x14ac:dyDescent="0.2">
      <c r="A21" s="89"/>
      <c r="B21" s="88" t="str">
        <f>IF(A21&lt;&gt;"",VLOOKUP(A21,'Zdroje-pozice, specifikace, atd'!$A$2:$B$12,2,FALSE),"")</f>
        <v/>
      </c>
      <c r="C21" s="90" t="s">
        <v>66</v>
      </c>
      <c r="D21" s="89"/>
      <c r="E21" s="23" t="str">
        <f>IF(D21&lt;&gt;"",VLOOKUP(D21,'Zdroje-pozice, specifikace, atd'!$C$2:$D$9,2,FALSE),"")</f>
        <v/>
      </c>
      <c r="F21" s="90" t="s">
        <v>66</v>
      </c>
      <c r="G21" s="88"/>
      <c r="H21" s="23" t="str">
        <f>IF(G21&lt;&gt;"",VLOOKUP(G21,'Zdroje-pozice, specifikace, atd'!$I$2:$J$3,2,FALSE),"")</f>
        <v/>
      </c>
      <c r="I21" s="87"/>
      <c r="J21" s="23" t="str">
        <f>IF(I21&lt;&gt;"",VLOOKUP(I21,'Zdroje-pozice, specifikace, atd'!$K$2:$L$7,2,FALSE),"")</f>
        <v/>
      </c>
      <c r="K21" s="97"/>
      <c r="L21" s="103"/>
      <c r="M21" s="125"/>
      <c r="N21" s="102"/>
      <c r="O21" s="98">
        <f t="shared" si="0"/>
        <v>0</v>
      </c>
      <c r="P21" s="133"/>
    </row>
    <row r="22" spans="1:16" x14ac:dyDescent="0.2">
      <c r="A22" s="89"/>
      <c r="B22" s="88" t="str">
        <f>IF(A22&lt;&gt;"",VLOOKUP(A22,'Zdroje-pozice, specifikace, atd'!$A$2:$B$12,2,FALSE),"")</f>
        <v/>
      </c>
      <c r="C22" s="90" t="s">
        <v>66</v>
      </c>
      <c r="D22" s="89"/>
      <c r="E22" s="23" t="str">
        <f>IF(D22&lt;&gt;"",VLOOKUP(D22,'Zdroje-pozice, specifikace, atd'!$C$2:$D$9,2,FALSE),"")</f>
        <v/>
      </c>
      <c r="F22" s="90" t="s">
        <v>66</v>
      </c>
      <c r="G22" s="88"/>
      <c r="H22" s="23" t="str">
        <f>IF(G22&lt;&gt;"",VLOOKUP(G22,'Zdroje-pozice, specifikace, atd'!$I$2:$J$3,2,FALSE),"")</f>
        <v/>
      </c>
      <c r="I22" s="87"/>
      <c r="J22" s="23" t="str">
        <f>IF(I22&lt;&gt;"",VLOOKUP(I22,'Zdroje-pozice, specifikace, atd'!$K$2:$L$7,2,FALSE),"")</f>
        <v/>
      </c>
      <c r="K22" s="97"/>
      <c r="L22" s="103"/>
      <c r="M22" s="125"/>
      <c r="N22" s="102"/>
      <c r="O22" s="98">
        <f t="shared" si="0"/>
        <v>0</v>
      </c>
      <c r="P22" s="133"/>
    </row>
    <row r="23" spans="1:16" x14ac:dyDescent="0.2">
      <c r="A23" s="89"/>
      <c r="B23" s="88" t="str">
        <f>IF(A23&lt;&gt;"",VLOOKUP(A23,'Zdroje-pozice, specifikace, atd'!$A$2:$B$12,2,FALSE),"")</f>
        <v/>
      </c>
      <c r="C23" s="90" t="s">
        <v>66</v>
      </c>
      <c r="D23" s="89"/>
      <c r="E23" s="23" t="str">
        <f>IF(D23&lt;&gt;"",VLOOKUP(D23,'Zdroje-pozice, specifikace, atd'!$C$2:$D$9,2,FALSE),"")</f>
        <v/>
      </c>
      <c r="F23" s="90" t="s">
        <v>66</v>
      </c>
      <c r="G23" s="88"/>
      <c r="H23" s="23" t="str">
        <f>IF(G23&lt;&gt;"",VLOOKUP(G23,'Zdroje-pozice, specifikace, atd'!$I$2:$J$3,2,FALSE),"")</f>
        <v/>
      </c>
      <c r="I23" s="87"/>
      <c r="J23" s="23" t="str">
        <f>IF(I23&lt;&gt;"",VLOOKUP(I23,'Zdroje-pozice, specifikace, atd'!$K$2:$L$7,2,FALSE),"")</f>
        <v/>
      </c>
      <c r="K23" s="97"/>
      <c r="L23" s="103"/>
      <c r="M23" s="125"/>
      <c r="N23" s="102"/>
      <c r="O23" s="98">
        <f t="shared" si="0"/>
        <v>0</v>
      </c>
      <c r="P23" s="133"/>
    </row>
    <row r="24" spans="1:16" x14ac:dyDescent="0.2">
      <c r="A24" s="89"/>
      <c r="B24" s="88" t="str">
        <f>IF(A24&lt;&gt;"",VLOOKUP(A24,'Zdroje-pozice, specifikace, atd'!$A$2:$B$12,2,FALSE),"")</f>
        <v/>
      </c>
      <c r="C24" s="90" t="s">
        <v>66</v>
      </c>
      <c r="D24" s="89"/>
      <c r="E24" s="23" t="str">
        <f>IF(D24&lt;&gt;"",VLOOKUP(D24,'Zdroje-pozice, specifikace, atd'!$C$2:$D$9,2,FALSE),"")</f>
        <v/>
      </c>
      <c r="F24" s="90" t="s">
        <v>66</v>
      </c>
      <c r="G24" s="88"/>
      <c r="H24" s="23" t="str">
        <f>IF(G24&lt;&gt;"",VLOOKUP(G24,'Zdroje-pozice, specifikace, atd'!$I$2:$J$3,2,FALSE),"")</f>
        <v/>
      </c>
      <c r="I24" s="87"/>
      <c r="J24" s="23" t="str">
        <f>IF(I24&lt;&gt;"",VLOOKUP(I24,'Zdroje-pozice, specifikace, atd'!$K$2:$L$7,2,FALSE),"")</f>
        <v/>
      </c>
      <c r="K24" s="97"/>
      <c r="L24" s="103"/>
      <c r="M24" s="125"/>
      <c r="N24" s="102"/>
      <c r="O24" s="98">
        <f t="shared" si="0"/>
        <v>0</v>
      </c>
      <c r="P24" s="133"/>
    </row>
    <row r="25" spans="1:16" x14ac:dyDescent="0.2">
      <c r="A25" s="89"/>
      <c r="B25" s="88" t="str">
        <f>IF(A25&lt;&gt;"",VLOOKUP(A25,'Zdroje-pozice, specifikace, atd'!$A$2:$B$12,2,FALSE),"")</f>
        <v/>
      </c>
      <c r="C25" s="90" t="s">
        <v>66</v>
      </c>
      <c r="D25" s="89"/>
      <c r="E25" s="23" t="str">
        <f>IF(D25&lt;&gt;"",VLOOKUP(D25,'Zdroje-pozice, specifikace, atd'!$C$2:$D$9,2,FALSE),"")</f>
        <v/>
      </c>
      <c r="F25" s="90" t="s">
        <v>66</v>
      </c>
      <c r="G25" s="88"/>
      <c r="H25" s="23" t="str">
        <f>IF(G25&lt;&gt;"",VLOOKUP(G25,'Zdroje-pozice, specifikace, atd'!$I$2:$J$3,2,FALSE),"")</f>
        <v/>
      </c>
      <c r="I25" s="87"/>
      <c r="J25" s="23" t="str">
        <f>IF(I25&lt;&gt;"",VLOOKUP(I25,'Zdroje-pozice, specifikace, atd'!$K$2:$L$7,2,FALSE),"")</f>
        <v/>
      </c>
      <c r="K25" s="97"/>
      <c r="L25" s="103"/>
      <c r="M25" s="125"/>
      <c r="N25" s="102"/>
      <c r="O25" s="98">
        <f t="shared" si="0"/>
        <v>0</v>
      </c>
      <c r="P25" s="133"/>
    </row>
    <row r="26" spans="1:16" x14ac:dyDescent="0.2">
      <c r="A26" s="89"/>
      <c r="B26" s="88" t="str">
        <f>IF(A26&lt;&gt;"",VLOOKUP(A26,'Zdroje-pozice, specifikace, atd'!$A$2:$B$12,2,FALSE),"")</f>
        <v/>
      </c>
      <c r="C26" s="90" t="s">
        <v>66</v>
      </c>
      <c r="D26" s="89"/>
      <c r="E26" s="23" t="str">
        <f>IF(D26&lt;&gt;"",VLOOKUP(D26,'Zdroje-pozice, specifikace, atd'!$C$2:$D$9,2,FALSE),"")</f>
        <v/>
      </c>
      <c r="F26" s="90" t="s">
        <v>66</v>
      </c>
      <c r="G26" s="88"/>
      <c r="H26" s="23" t="str">
        <f>IF(G26&lt;&gt;"",VLOOKUP(G26,'Zdroje-pozice, specifikace, atd'!$I$2:$J$3,2,FALSE),"")</f>
        <v/>
      </c>
      <c r="I26" s="87"/>
      <c r="J26" s="23" t="str">
        <f>IF(I26&lt;&gt;"",VLOOKUP(I26,'Zdroje-pozice, specifikace, atd'!$K$2:$L$7,2,FALSE),"")</f>
        <v/>
      </c>
      <c r="K26" s="97"/>
      <c r="L26" s="103"/>
      <c r="M26" s="125"/>
      <c r="N26" s="102"/>
      <c r="O26" s="98">
        <f t="shared" si="0"/>
        <v>0</v>
      </c>
      <c r="P26" s="134"/>
    </row>
    <row r="27" spans="1:16" x14ac:dyDescent="0.2">
      <c r="A27" s="89"/>
      <c r="B27" s="88" t="str">
        <f>IF(A27&lt;&gt;"",VLOOKUP(A27,'Zdroje-pozice, specifikace, atd'!$A$2:$B$12,2,FALSE),"")</f>
        <v/>
      </c>
      <c r="C27" s="90" t="s">
        <v>66</v>
      </c>
      <c r="D27" s="89"/>
      <c r="E27" s="23" t="str">
        <f>IF(D27&lt;&gt;"",VLOOKUP(D27,'Zdroje-pozice, specifikace, atd'!$C$2:$D$9,2,FALSE),"")</f>
        <v/>
      </c>
      <c r="F27" s="90" t="s">
        <v>66</v>
      </c>
      <c r="G27" s="88"/>
      <c r="H27" s="23" t="str">
        <f>IF(G27&lt;&gt;"",VLOOKUP(G27,'Zdroje-pozice, specifikace, atd'!$I$2:$J$3,2,FALSE),"")</f>
        <v/>
      </c>
      <c r="I27" s="87"/>
      <c r="J27" s="23" t="str">
        <f>IF(I27&lt;&gt;"",VLOOKUP(I27,'Zdroje-pozice, specifikace, atd'!$K$2:$L$7,2,FALSE),"")</f>
        <v/>
      </c>
      <c r="K27" s="94"/>
      <c r="L27" s="129"/>
      <c r="M27" s="91"/>
      <c r="N27" s="129"/>
      <c r="O27" s="98">
        <f t="shared" si="0"/>
        <v>0</v>
      </c>
      <c r="P27" s="91"/>
    </row>
    <row r="28" spans="1:16" x14ac:dyDescent="0.2">
      <c r="A28" s="89"/>
      <c r="B28" s="88" t="str">
        <f>IF(A28&lt;&gt;"",VLOOKUP(A28,'Zdroje-pozice, specifikace, atd'!$A$2:$B$12,2,FALSE),"")</f>
        <v/>
      </c>
      <c r="C28" s="90" t="s">
        <v>66</v>
      </c>
      <c r="D28" s="89"/>
      <c r="E28" s="23" t="str">
        <f>IF(D28&lt;&gt;"",VLOOKUP(D28,'Zdroje-pozice, specifikace, atd'!$C$2:$D$9,2,FALSE),"")</f>
        <v/>
      </c>
      <c r="F28" s="90" t="s">
        <v>66</v>
      </c>
      <c r="G28" s="88"/>
      <c r="H28" s="23" t="str">
        <f>IF(G28&lt;&gt;"",VLOOKUP(G28,'Zdroje-pozice, specifikace, atd'!$I$2:$J$3,2,FALSE),"")</f>
        <v/>
      </c>
      <c r="I28" s="87"/>
      <c r="J28" s="23" t="str">
        <f>IF(I28&lt;&gt;"",VLOOKUP(I28,'Zdroje-pozice, specifikace, atd'!$K$2:$L$7,2,FALSE),"")</f>
        <v/>
      </c>
      <c r="K28" s="94"/>
      <c r="L28" s="129"/>
      <c r="M28" s="91"/>
      <c r="N28" s="129"/>
      <c r="O28" s="98">
        <f t="shared" si="0"/>
        <v>0</v>
      </c>
      <c r="P28" s="91"/>
    </row>
    <row r="29" spans="1:16" x14ac:dyDescent="0.2">
      <c r="A29" s="89"/>
      <c r="B29" s="88" t="str">
        <f>IF(A29&lt;&gt;"",VLOOKUP(A29,'Zdroje-pozice, specifikace, atd'!$A$2:$B$12,2,FALSE),"")</f>
        <v/>
      </c>
      <c r="C29" s="90" t="s">
        <v>66</v>
      </c>
      <c r="D29" s="89"/>
      <c r="E29" s="23" t="str">
        <f>IF(D29&lt;&gt;"",VLOOKUP(D29,'Zdroje-pozice, specifikace, atd'!$C$2:$D$9,2,FALSE),"")</f>
        <v/>
      </c>
      <c r="F29" s="90" t="s">
        <v>66</v>
      </c>
      <c r="G29" s="88"/>
      <c r="H29" s="23" t="str">
        <f>IF(G29&lt;&gt;"",VLOOKUP(G29,'Zdroje-pozice, specifikace, atd'!$I$2:$J$3,2,FALSE),"")</f>
        <v/>
      </c>
      <c r="I29" s="87"/>
      <c r="J29" s="23" t="str">
        <f>IF(I29&lt;&gt;"",VLOOKUP(I29,'Zdroje-pozice, specifikace, atd'!$K$2:$L$7,2,FALSE),"")</f>
        <v/>
      </c>
      <c r="K29" s="94"/>
      <c r="L29" s="129"/>
      <c r="M29" s="91"/>
      <c r="N29" s="129"/>
      <c r="O29" s="98">
        <f t="shared" si="0"/>
        <v>0</v>
      </c>
      <c r="P29" s="91"/>
    </row>
    <row r="30" spans="1:16" x14ac:dyDescent="0.2">
      <c r="A30" s="89"/>
      <c r="B30" s="88" t="str">
        <f>IF(A30&lt;&gt;"",VLOOKUP(A30,'Zdroje-pozice, specifikace, atd'!$A$2:$B$12,2,FALSE),"")</f>
        <v/>
      </c>
      <c r="C30" s="90" t="s">
        <v>66</v>
      </c>
      <c r="D30" s="89"/>
      <c r="E30" s="23" t="str">
        <f>IF(D30&lt;&gt;"",VLOOKUP(D30,'Zdroje-pozice, specifikace, atd'!$C$2:$D$9,2,FALSE),"")</f>
        <v/>
      </c>
      <c r="F30" s="90" t="s">
        <v>66</v>
      </c>
      <c r="G30" s="88"/>
      <c r="H30" s="23" t="str">
        <f>IF(G30&lt;&gt;"",VLOOKUP(G30,'Zdroje-pozice, specifikace, atd'!$I$2:$J$3,2,FALSE),"")</f>
        <v/>
      </c>
      <c r="I30" s="87"/>
      <c r="J30" s="23" t="str">
        <f>IF(I30&lt;&gt;"",VLOOKUP(I30,'Zdroje-pozice, specifikace, atd'!$K$2:$L$7,2,FALSE),"")</f>
        <v/>
      </c>
      <c r="K30" s="94"/>
      <c r="L30" s="129"/>
      <c r="M30" s="91"/>
      <c r="N30" s="129"/>
      <c r="O30" s="98">
        <f t="shared" si="0"/>
        <v>0</v>
      </c>
      <c r="P30" s="91"/>
    </row>
    <row r="31" spans="1:16" x14ac:dyDescent="0.2">
      <c r="A31" s="89"/>
      <c r="B31" s="88" t="str">
        <f>IF(A31&lt;&gt;"",VLOOKUP(A31,'Zdroje-pozice, specifikace, atd'!$A$2:$B$12,2,FALSE),"")</f>
        <v/>
      </c>
      <c r="C31" s="90" t="s">
        <v>66</v>
      </c>
      <c r="D31" s="89"/>
      <c r="E31" s="23" t="str">
        <f>IF(D31&lt;&gt;"",VLOOKUP(D31,'Zdroje-pozice, specifikace, atd'!$C$2:$D$9,2,FALSE),"")</f>
        <v/>
      </c>
      <c r="F31" s="90" t="s">
        <v>66</v>
      </c>
      <c r="G31" s="88"/>
      <c r="H31" s="23" t="str">
        <f>IF(G31&lt;&gt;"",VLOOKUP(G31,'Zdroje-pozice, specifikace, atd'!$I$2:$J$3,2,FALSE),"")</f>
        <v/>
      </c>
      <c r="I31" s="87"/>
      <c r="J31" s="23" t="str">
        <f>IF(I31&lt;&gt;"",VLOOKUP(I31,'Zdroje-pozice, specifikace, atd'!$K$2:$L$7,2,FALSE),"")</f>
        <v/>
      </c>
      <c r="K31" s="94"/>
      <c r="L31" s="129"/>
      <c r="M31" s="91"/>
      <c r="N31" s="129"/>
      <c r="O31" s="98">
        <f t="shared" ref="O31" si="1">N31*M31</f>
        <v>0</v>
      </c>
      <c r="P31" s="91"/>
    </row>
    <row r="32" spans="1:16" x14ac:dyDescent="0.2">
      <c r="A32" s="89"/>
      <c r="B32" s="88" t="str">
        <f>IF(A32&lt;&gt;"",VLOOKUP(A32,'Zdroje-pozice, specifikace, atd'!$A$2:$B$12,2,FALSE),"")</f>
        <v/>
      </c>
      <c r="C32" s="90" t="s">
        <v>66</v>
      </c>
      <c r="D32" s="89"/>
      <c r="E32" s="23" t="str">
        <f>IF(D32&lt;&gt;"",VLOOKUP(D32,'Zdroje-pozice, specifikace, atd'!$C$2:$D$9,2,FALSE),"")</f>
        <v/>
      </c>
      <c r="F32" s="90" t="s">
        <v>66</v>
      </c>
      <c r="G32" s="88"/>
      <c r="H32" s="23" t="str">
        <f>IF(G32&lt;&gt;"",VLOOKUP(G32,'Zdroje-pozice, specifikace, atd'!$I$2:$J$3,2,FALSE),"")</f>
        <v/>
      </c>
      <c r="I32" s="87"/>
      <c r="J32" s="23" t="str">
        <f>IF(I32&lt;&gt;"",VLOOKUP(I32,'Zdroje-pozice, specifikace, atd'!$K$2:$L$7,2,FALSE),"")</f>
        <v/>
      </c>
      <c r="K32" s="94"/>
      <c r="L32" s="129"/>
      <c r="M32" s="91"/>
      <c r="N32" s="129"/>
      <c r="O32" s="98">
        <f t="shared" si="0"/>
        <v>0</v>
      </c>
      <c r="P32" s="91"/>
    </row>
    <row r="33" spans="1:16" x14ac:dyDescent="0.2">
      <c r="A33" s="89"/>
      <c r="B33" s="88" t="str">
        <f>IF(A33&lt;&gt;"",VLOOKUP(A33,'Zdroje-pozice, specifikace, atd'!$A$2:$B$12,2,FALSE),"")</f>
        <v/>
      </c>
      <c r="C33" s="90" t="s">
        <v>66</v>
      </c>
      <c r="D33" s="89"/>
      <c r="E33" s="23" t="str">
        <f>IF(D33&lt;&gt;"",VLOOKUP(D33,'Zdroje-pozice, specifikace, atd'!$C$2:$D$9,2,FALSE),"")</f>
        <v/>
      </c>
      <c r="F33" s="90" t="s">
        <v>66</v>
      </c>
      <c r="G33" s="88"/>
      <c r="H33" s="23" t="str">
        <f>IF(G33&lt;&gt;"",VLOOKUP(G33,'Zdroje-pozice, specifikace, atd'!$I$2:$J$3,2,FALSE),"")</f>
        <v/>
      </c>
      <c r="I33" s="87"/>
      <c r="J33" s="23" t="str">
        <f>IF(I33&lt;&gt;"",VLOOKUP(I33,'Zdroje-pozice, specifikace, atd'!$K$2:$L$7,2,FALSE),"")</f>
        <v/>
      </c>
      <c r="K33" s="94"/>
      <c r="L33" s="129"/>
      <c r="M33" s="91"/>
      <c r="N33" s="129"/>
      <c r="O33" s="98">
        <f t="shared" si="0"/>
        <v>0</v>
      </c>
      <c r="P33" s="91"/>
    </row>
    <row r="34" spans="1:16" x14ac:dyDescent="0.2">
      <c r="A34" s="89"/>
      <c r="B34" s="88" t="str">
        <f>IF(A34&lt;&gt;"",VLOOKUP(A34,'Zdroje-pozice, specifikace, atd'!$A$2:$B$12,2,FALSE),"")</f>
        <v/>
      </c>
      <c r="C34" s="90" t="s">
        <v>66</v>
      </c>
      <c r="D34" s="89"/>
      <c r="E34" s="23" t="str">
        <f>IF(D34&lt;&gt;"",VLOOKUP(D34,'Zdroje-pozice, specifikace, atd'!$C$2:$D$9,2,FALSE),"")</f>
        <v/>
      </c>
      <c r="F34" s="90" t="s">
        <v>66</v>
      </c>
      <c r="G34" s="88"/>
      <c r="H34" s="23" t="str">
        <f>IF(G34&lt;&gt;"",VLOOKUP(G34,'Zdroje-pozice, specifikace, atd'!$I$2:$J$3,2,FALSE),"")</f>
        <v/>
      </c>
      <c r="I34" s="87"/>
      <c r="J34" s="23" t="str">
        <f>IF(I34&lt;&gt;"",VLOOKUP(I34,'Zdroje-pozice, specifikace, atd'!$K$2:$L$7,2,FALSE),"")</f>
        <v/>
      </c>
      <c r="K34" s="94"/>
      <c r="L34" s="129"/>
      <c r="M34" s="91"/>
      <c r="N34" s="129"/>
      <c r="O34" s="98">
        <f t="shared" si="0"/>
        <v>0</v>
      </c>
      <c r="P34" s="91"/>
    </row>
    <row r="35" spans="1:16" x14ac:dyDescent="0.2">
      <c r="A35" s="89"/>
      <c r="B35" s="88" t="str">
        <f>IF(A35&lt;&gt;"",VLOOKUP(A35,'Zdroje-pozice, specifikace, atd'!$A$2:$B$12,2,FALSE),"")</f>
        <v/>
      </c>
      <c r="C35" s="90" t="s">
        <v>66</v>
      </c>
      <c r="D35" s="89"/>
      <c r="E35" s="23" t="str">
        <f>IF(D35&lt;&gt;"",VLOOKUP(D35,'Zdroje-pozice, specifikace, atd'!$C$2:$D$9,2,FALSE),"")</f>
        <v/>
      </c>
      <c r="F35" s="90" t="s">
        <v>66</v>
      </c>
      <c r="G35" s="88"/>
      <c r="H35" s="23" t="str">
        <f>IF(G35&lt;&gt;"",VLOOKUP(G35,'Zdroje-pozice, specifikace, atd'!$I$2:$J$3,2,FALSE),"")</f>
        <v/>
      </c>
      <c r="I35" s="87"/>
      <c r="J35" s="23" t="str">
        <f>IF(I35&lt;&gt;"",VLOOKUP(I35,'Zdroje-pozice, specifikace, atd'!$K$2:$L$7,2,FALSE),"")</f>
        <v/>
      </c>
      <c r="K35" s="94"/>
      <c r="L35" s="129"/>
      <c r="M35" s="91"/>
      <c r="N35" s="129"/>
      <c r="O35" s="98">
        <f t="shared" si="0"/>
        <v>0</v>
      </c>
      <c r="P35" s="91"/>
    </row>
    <row r="36" spans="1:16" x14ac:dyDescent="0.2">
      <c r="A36" s="89"/>
      <c r="B36" s="88" t="str">
        <f>IF(A36&lt;&gt;"",VLOOKUP(A36,'Zdroje-pozice, specifikace, atd'!$A$2:$B$12,2,FALSE),"")</f>
        <v/>
      </c>
      <c r="C36" s="90" t="s">
        <v>66</v>
      </c>
      <c r="D36" s="89"/>
      <c r="E36" s="23" t="str">
        <f>IF(D36&lt;&gt;"",VLOOKUP(D36,'Zdroje-pozice, specifikace, atd'!$C$2:$D$9,2,FALSE),"")</f>
        <v/>
      </c>
      <c r="F36" s="90" t="s">
        <v>66</v>
      </c>
      <c r="G36" s="88"/>
      <c r="H36" s="23" t="str">
        <f>IF(G36&lt;&gt;"",VLOOKUP(G36,'Zdroje-pozice, specifikace, atd'!$I$2:$J$3,2,FALSE),"")</f>
        <v/>
      </c>
      <c r="I36" s="87"/>
      <c r="J36" s="23" t="str">
        <f>IF(I36&lt;&gt;"",VLOOKUP(I36,'Zdroje-pozice, specifikace, atd'!$K$2:$L$7,2,FALSE),"")</f>
        <v/>
      </c>
      <c r="K36" s="94"/>
      <c r="L36" s="129"/>
      <c r="M36" s="91"/>
      <c r="N36" s="129"/>
      <c r="O36" s="98">
        <f t="shared" si="0"/>
        <v>0</v>
      </c>
      <c r="P36" s="91"/>
    </row>
    <row r="37" spans="1:16" x14ac:dyDescent="0.2">
      <c r="A37" s="89"/>
      <c r="B37" s="88" t="str">
        <f>IF(A37&lt;&gt;"",VLOOKUP(A37,'Zdroje-pozice, specifikace, atd'!$A$2:$B$12,2,FALSE),"")</f>
        <v/>
      </c>
      <c r="C37" s="90" t="s">
        <v>66</v>
      </c>
      <c r="D37" s="89"/>
      <c r="E37" s="23" t="str">
        <f>IF(D37&lt;&gt;"",VLOOKUP(D37,'Zdroje-pozice, specifikace, atd'!$C$2:$D$9,2,FALSE),"")</f>
        <v/>
      </c>
      <c r="F37" s="90" t="s">
        <v>66</v>
      </c>
      <c r="G37" s="88"/>
      <c r="H37" s="23" t="str">
        <f>IF(G37&lt;&gt;"",VLOOKUP(G37,'Zdroje-pozice, specifikace, atd'!$I$2:$J$3,2,FALSE),"")</f>
        <v/>
      </c>
      <c r="I37" s="87"/>
      <c r="J37" s="23" t="str">
        <f>IF(I37&lt;&gt;"",VLOOKUP(I37,'Zdroje-pozice, specifikace, atd'!$K$2:$L$7,2,FALSE),"")</f>
        <v/>
      </c>
      <c r="K37" s="94"/>
      <c r="L37" s="129"/>
      <c r="M37" s="91"/>
      <c r="N37" s="129"/>
      <c r="O37" s="98">
        <f t="shared" si="0"/>
        <v>0</v>
      </c>
      <c r="P37" s="91"/>
    </row>
    <row r="38" spans="1:16" x14ac:dyDescent="0.2">
      <c r="A38" s="89"/>
      <c r="B38" s="88" t="str">
        <f>IF(A38&lt;&gt;"",VLOOKUP(A38,'Zdroje-pozice, specifikace, atd'!$A$2:$B$12,2,FALSE),"")</f>
        <v/>
      </c>
      <c r="C38" s="90" t="s">
        <v>66</v>
      </c>
      <c r="D38" s="89"/>
      <c r="E38" s="23" t="str">
        <f>IF(D38&lt;&gt;"",VLOOKUP(D38,'Zdroje-pozice, specifikace, atd'!$C$2:$D$9,2,FALSE),"")</f>
        <v/>
      </c>
      <c r="F38" s="90" t="s">
        <v>66</v>
      </c>
      <c r="G38" s="88"/>
      <c r="H38" s="23" t="str">
        <f>IF(G38&lt;&gt;"",VLOOKUP(G38,'Zdroje-pozice, specifikace, atd'!$I$2:$J$3,2,FALSE),"")</f>
        <v/>
      </c>
      <c r="I38" s="87"/>
      <c r="J38" s="23" t="str">
        <f>IF(I38&lt;&gt;"",VLOOKUP(I38,'Zdroje-pozice, specifikace, atd'!$K$2:$L$7,2,FALSE),"")</f>
        <v/>
      </c>
      <c r="K38" s="94"/>
      <c r="L38" s="129"/>
      <c r="M38" s="91"/>
      <c r="N38" s="129"/>
      <c r="O38" s="98">
        <f t="shared" si="0"/>
        <v>0</v>
      </c>
      <c r="P38" s="91"/>
    </row>
    <row r="39" spans="1:16" x14ac:dyDescent="0.2">
      <c r="A39" s="89"/>
      <c r="B39" s="88" t="str">
        <f>IF(A39&lt;&gt;"",VLOOKUP(A39,'Zdroje-pozice, specifikace, atd'!$A$2:$B$12,2,FALSE),"")</f>
        <v/>
      </c>
      <c r="C39" s="90" t="s">
        <v>66</v>
      </c>
      <c r="D39" s="89"/>
      <c r="E39" s="23" t="str">
        <f>IF(D39&lt;&gt;"",VLOOKUP(D39,'Zdroje-pozice, specifikace, atd'!$C$2:$D$9,2,FALSE),"")</f>
        <v/>
      </c>
      <c r="F39" s="90" t="s">
        <v>66</v>
      </c>
      <c r="G39" s="88"/>
      <c r="H39" s="23" t="str">
        <f>IF(G39&lt;&gt;"",VLOOKUP(G39,'Zdroje-pozice, specifikace, atd'!$I$2:$J$3,2,FALSE),"")</f>
        <v/>
      </c>
      <c r="I39" s="87"/>
      <c r="J39" s="23" t="str">
        <f>IF(I39&lt;&gt;"",VLOOKUP(I39,'Zdroje-pozice, specifikace, atd'!$K$2:$L$7,2,FALSE),"")</f>
        <v/>
      </c>
      <c r="K39" s="94"/>
      <c r="L39" s="129"/>
      <c r="M39" s="91"/>
      <c r="N39" s="129"/>
      <c r="O39" s="98">
        <f t="shared" si="0"/>
        <v>0</v>
      </c>
      <c r="P39" s="91"/>
    </row>
    <row r="40" spans="1:16" ht="29.25" customHeight="1" x14ac:dyDescent="0.2">
      <c r="A40" s="166" t="s">
        <v>58</v>
      </c>
      <c r="B40" s="166"/>
      <c r="C40" s="166"/>
      <c r="D40" s="166"/>
      <c r="E40" s="166"/>
      <c r="F40" s="166"/>
      <c r="G40" s="166"/>
      <c r="H40" s="166"/>
      <c r="I40" s="173"/>
      <c r="J40" s="173"/>
      <c r="K40" s="173"/>
      <c r="L40" s="173"/>
      <c r="M40" s="173"/>
      <c r="N40" s="173"/>
      <c r="O40" s="173"/>
      <c r="P40" s="173"/>
    </row>
    <row r="41" spans="1:16" x14ac:dyDescent="0.2">
      <c r="A41" s="89"/>
      <c r="B41" s="23" t="str">
        <f>IF(A41&lt;&gt;"",VLOOKUP(A41,'Zdroje-pozice, specifikace, atd'!$E$2:$F$8,2,FALSE),"")</f>
        <v/>
      </c>
      <c r="C41" s="90" t="s">
        <v>66</v>
      </c>
      <c r="D41" s="89"/>
      <c r="E41" s="23" t="str">
        <f>IF(D41&lt;&gt;"",VLOOKUP(D41,'Zdroje-pozice, specifikace, atd'!$G$2:$H$14,2,FALSE),"")</f>
        <v/>
      </c>
      <c r="F41" s="90" t="s">
        <v>66</v>
      </c>
      <c r="G41" s="92"/>
      <c r="H41" s="92"/>
      <c r="I41" s="87"/>
      <c r="J41" s="96" t="str">
        <f>IF(I41&lt;&gt;"",VLOOKUP(I41,'Zdroje-pozice, specifikace, atd'!$K$2:$L$7,2,FALSE),"")</f>
        <v/>
      </c>
      <c r="K41" s="97"/>
      <c r="L41" s="129"/>
      <c r="M41" s="125"/>
      <c r="N41" s="102"/>
      <c r="O41" s="98">
        <f t="shared" si="0"/>
        <v>0</v>
      </c>
      <c r="P41" s="135"/>
    </row>
    <row r="42" spans="1:16" x14ac:dyDescent="0.2">
      <c r="A42" s="89"/>
      <c r="B42" s="23" t="str">
        <f>IF(A42&lt;&gt;"",VLOOKUP(A42,'Zdroje-pozice, specifikace, atd'!$E$2:$F$8,2,FALSE),"")</f>
        <v/>
      </c>
      <c r="C42" s="90" t="s">
        <v>66</v>
      </c>
      <c r="D42" s="89"/>
      <c r="E42" s="23" t="str">
        <f>IF(D42&lt;&gt;"",VLOOKUP(D42,'Zdroje-pozice, specifikace, atd'!$G$2:$H$14,2,FALSE),"")</f>
        <v/>
      </c>
      <c r="F42" s="90" t="s">
        <v>66</v>
      </c>
      <c r="G42" s="92"/>
      <c r="H42" s="92"/>
      <c r="I42" s="87"/>
      <c r="J42" s="96" t="str">
        <f>IF(I42&lt;&gt;"",VLOOKUP(I42,'Zdroje-pozice, specifikace, atd'!$K$2:$L$7,2,FALSE),"")</f>
        <v/>
      </c>
      <c r="K42" s="94"/>
      <c r="L42" s="129"/>
      <c r="M42" s="91"/>
      <c r="N42" s="129"/>
      <c r="O42" s="98">
        <f t="shared" si="0"/>
        <v>0</v>
      </c>
      <c r="P42" s="91"/>
    </row>
    <row r="43" spans="1:16" x14ac:dyDescent="0.2">
      <c r="A43" s="89"/>
      <c r="B43" s="23" t="str">
        <f>IF(A43&lt;&gt;"",VLOOKUP(A43,'Zdroje-pozice, specifikace, atd'!$E$2:$F$8,2,FALSE),"")</f>
        <v/>
      </c>
      <c r="C43" s="90" t="s">
        <v>66</v>
      </c>
      <c r="D43" s="89"/>
      <c r="E43" s="23" t="str">
        <f>IF(D43&lt;&gt;"",VLOOKUP(D43,'Zdroje-pozice, specifikace, atd'!$G$2:$H$14,2,FALSE),"")</f>
        <v/>
      </c>
      <c r="F43" s="90" t="s">
        <v>66</v>
      </c>
      <c r="G43" s="92"/>
      <c r="H43" s="92"/>
      <c r="I43" s="87"/>
      <c r="J43" s="96" t="str">
        <f>IF(I43&lt;&gt;"",VLOOKUP(I43,'Zdroje-pozice, specifikace, atd'!$K$2:$L$7,2,FALSE),"")</f>
        <v/>
      </c>
      <c r="K43" s="94"/>
      <c r="L43" s="129"/>
      <c r="M43" s="91"/>
      <c r="N43" s="129"/>
      <c r="O43" s="98">
        <f t="shared" si="0"/>
        <v>0</v>
      </c>
      <c r="P43" s="91"/>
    </row>
    <row r="44" spans="1:16" x14ac:dyDescent="0.2">
      <c r="A44" s="89"/>
      <c r="B44" s="23" t="str">
        <f>IF(A44&lt;&gt;"",VLOOKUP(A44,'Zdroje-pozice, specifikace, atd'!$E$2:$F$8,2,FALSE),"")</f>
        <v/>
      </c>
      <c r="C44" s="90" t="s">
        <v>66</v>
      </c>
      <c r="D44" s="89"/>
      <c r="E44" s="23" t="str">
        <f>IF(D44&lt;&gt;"",VLOOKUP(D44,'Zdroje-pozice, specifikace, atd'!$G$2:$H$14,2,FALSE),"")</f>
        <v/>
      </c>
      <c r="F44" s="90" t="s">
        <v>66</v>
      </c>
      <c r="G44" s="92"/>
      <c r="H44" s="92"/>
      <c r="I44" s="87"/>
      <c r="J44" s="96" t="str">
        <f>IF(I44&lt;&gt;"",VLOOKUP(I44,'Zdroje-pozice, specifikace, atd'!$K$2:$L$7,2,FALSE),"")</f>
        <v/>
      </c>
      <c r="K44" s="94"/>
      <c r="L44" s="129"/>
      <c r="M44" s="91"/>
      <c r="N44" s="129"/>
      <c r="O44" s="98">
        <f t="shared" si="0"/>
        <v>0</v>
      </c>
      <c r="P44" s="91"/>
    </row>
    <row r="45" spans="1:16" x14ac:dyDescent="0.2">
      <c r="A45" s="89"/>
      <c r="B45" s="23" t="str">
        <f>IF(A45&lt;&gt;"",VLOOKUP(A45,'Zdroje-pozice, specifikace, atd'!$E$2:$F$8,2,FALSE),"")</f>
        <v/>
      </c>
      <c r="C45" s="90" t="s">
        <v>66</v>
      </c>
      <c r="D45" s="89"/>
      <c r="E45" s="23" t="str">
        <f>IF(D45&lt;&gt;"",VLOOKUP(D45,'Zdroje-pozice, specifikace, atd'!$G$2:$H$14,2,FALSE),"")</f>
        <v/>
      </c>
      <c r="F45" s="90" t="s">
        <v>66</v>
      </c>
      <c r="G45" s="92"/>
      <c r="H45" s="92"/>
      <c r="I45" s="87"/>
      <c r="J45" s="96" t="str">
        <f>IF(I45&lt;&gt;"",VLOOKUP(I45,'Zdroje-pozice, specifikace, atd'!$K$2:$L$7,2,FALSE),"")</f>
        <v/>
      </c>
      <c r="K45" s="94"/>
      <c r="L45" s="129"/>
      <c r="M45" s="91"/>
      <c r="N45" s="129"/>
      <c r="O45" s="98">
        <f t="shared" si="0"/>
        <v>0</v>
      </c>
      <c r="P45" s="91"/>
    </row>
    <row r="46" spans="1:16" x14ac:dyDescent="0.2">
      <c r="A46" s="89"/>
      <c r="B46" s="23" t="str">
        <f>IF(A46&lt;&gt;"",VLOOKUP(A46,'Zdroje-pozice, specifikace, atd'!$E$2:$F$8,2,FALSE),"")</f>
        <v/>
      </c>
      <c r="C46" s="90" t="s">
        <v>66</v>
      </c>
      <c r="D46" s="89"/>
      <c r="E46" s="23" t="str">
        <f>IF(D46&lt;&gt;"",VLOOKUP(D46,'Zdroje-pozice, specifikace, atd'!$G$2:$H$14,2,FALSE),"")</f>
        <v/>
      </c>
      <c r="F46" s="90" t="s">
        <v>66</v>
      </c>
      <c r="G46" s="92"/>
      <c r="H46" s="92"/>
      <c r="I46" s="87"/>
      <c r="J46" s="96" t="str">
        <f>IF(I46&lt;&gt;"",VLOOKUP(I46,'Zdroje-pozice, specifikace, atd'!$K$2:$L$7,2,FALSE),"")</f>
        <v/>
      </c>
      <c r="K46" s="94"/>
      <c r="L46" s="129"/>
      <c r="M46" s="91"/>
      <c r="N46" s="129"/>
      <c r="O46" s="98">
        <f t="shared" si="0"/>
        <v>0</v>
      </c>
      <c r="P46" s="91"/>
    </row>
    <row r="47" spans="1:16" x14ac:dyDescent="0.2">
      <c r="A47" s="89"/>
      <c r="B47" s="23" t="str">
        <f>IF(A47&lt;&gt;"",VLOOKUP(A47,'Zdroje-pozice, specifikace, atd'!$E$2:$F$8,2,FALSE),"")</f>
        <v/>
      </c>
      <c r="C47" s="90" t="s">
        <v>66</v>
      </c>
      <c r="D47" s="89"/>
      <c r="E47" s="23" t="str">
        <f>IF(D47&lt;&gt;"",VLOOKUP(D47,'Zdroje-pozice, specifikace, atd'!$G$2:$H$14,2,FALSE),"")</f>
        <v/>
      </c>
      <c r="F47" s="90" t="s">
        <v>66</v>
      </c>
      <c r="G47" s="92"/>
      <c r="H47" s="92"/>
      <c r="I47" s="87"/>
      <c r="J47" s="96" t="str">
        <f>IF(I47&lt;&gt;"",VLOOKUP(I47,'Zdroje-pozice, specifikace, atd'!$K$2:$L$7,2,FALSE),"")</f>
        <v/>
      </c>
      <c r="K47" s="94"/>
      <c r="L47" s="129"/>
      <c r="M47" s="91"/>
      <c r="N47" s="129"/>
      <c r="O47" s="98">
        <f t="shared" si="0"/>
        <v>0</v>
      </c>
      <c r="P47" s="91"/>
    </row>
    <row r="48" spans="1:16" x14ac:dyDescent="0.2">
      <c r="A48" s="89"/>
      <c r="B48" s="23" t="str">
        <f>IF(A48&lt;&gt;"",VLOOKUP(A48,'Zdroje-pozice, specifikace, atd'!$E$2:$F$8,2,FALSE),"")</f>
        <v/>
      </c>
      <c r="C48" s="90" t="s">
        <v>66</v>
      </c>
      <c r="D48" s="89"/>
      <c r="E48" s="23" t="str">
        <f>IF(D48&lt;&gt;"",VLOOKUP(D48,'Zdroje-pozice, specifikace, atd'!$G$2:$H$14,2,FALSE),"")</f>
        <v/>
      </c>
      <c r="F48" s="90" t="s">
        <v>66</v>
      </c>
      <c r="G48" s="92"/>
      <c r="H48" s="92"/>
      <c r="I48" s="87"/>
      <c r="J48" s="96" t="str">
        <f>IF(I48&lt;&gt;"",VLOOKUP(I48,'Zdroje-pozice, specifikace, atd'!$K$2:$L$7,2,FALSE),"")</f>
        <v/>
      </c>
      <c r="K48" s="94"/>
      <c r="L48" s="129"/>
      <c r="M48" s="91"/>
      <c r="N48" s="129"/>
      <c r="O48" s="98">
        <f t="shared" si="0"/>
        <v>0</v>
      </c>
      <c r="P48" s="91"/>
    </row>
    <row r="49" spans="1:16" x14ac:dyDescent="0.2">
      <c r="A49" s="89"/>
      <c r="B49" s="23" t="str">
        <f>IF(A49&lt;&gt;"",VLOOKUP(A49,'Zdroje-pozice, specifikace, atd'!$E$2:$F$8,2,FALSE),"")</f>
        <v/>
      </c>
      <c r="C49" s="90" t="s">
        <v>66</v>
      </c>
      <c r="D49" s="89"/>
      <c r="E49" s="23" t="str">
        <f>IF(D49&lt;&gt;"",VLOOKUP(D49,'Zdroje-pozice, specifikace, atd'!$G$2:$H$14,2,FALSE),"")</f>
        <v/>
      </c>
      <c r="F49" s="90" t="s">
        <v>66</v>
      </c>
      <c r="G49" s="92"/>
      <c r="H49" s="92"/>
      <c r="I49" s="87"/>
      <c r="J49" s="96" t="str">
        <f>IF(I49&lt;&gt;"",VLOOKUP(I49,'Zdroje-pozice, specifikace, atd'!$K$2:$L$7,2,FALSE),"")</f>
        <v/>
      </c>
      <c r="K49" s="94"/>
      <c r="L49" s="129"/>
      <c r="M49" s="91"/>
      <c r="N49" s="129"/>
      <c r="O49" s="98">
        <f t="shared" si="0"/>
        <v>0</v>
      </c>
      <c r="P49" s="91"/>
    </row>
    <row r="50" spans="1:16" x14ac:dyDescent="0.2">
      <c r="A50" s="89"/>
      <c r="B50" s="23" t="str">
        <f>IF(A50&lt;&gt;"",VLOOKUP(A50,'Zdroje-pozice, specifikace, atd'!$E$2:$F$8,2,FALSE),"")</f>
        <v/>
      </c>
      <c r="C50" s="90" t="s">
        <v>66</v>
      </c>
      <c r="D50" s="89"/>
      <c r="E50" s="23" t="str">
        <f>IF(D50&lt;&gt;"",VLOOKUP(D50,'Zdroje-pozice, specifikace, atd'!$G$2:$H$14,2,FALSE),"")</f>
        <v/>
      </c>
      <c r="F50" s="90" t="s">
        <v>66</v>
      </c>
      <c r="G50" s="92"/>
      <c r="H50" s="92"/>
      <c r="I50" s="87"/>
      <c r="J50" s="96" t="str">
        <f>IF(I50&lt;&gt;"",VLOOKUP(I50,'Zdroje-pozice, specifikace, atd'!$K$2:$L$7,2,FALSE),"")</f>
        <v/>
      </c>
      <c r="K50" s="94"/>
      <c r="L50" s="129"/>
      <c r="M50" s="91"/>
      <c r="N50" s="129"/>
      <c r="O50" s="98">
        <f t="shared" si="0"/>
        <v>0</v>
      </c>
      <c r="P50" s="91"/>
    </row>
    <row r="51" spans="1:16" x14ac:dyDescent="0.2">
      <c r="A51" s="89"/>
      <c r="B51" s="23" t="str">
        <f>IF(A51&lt;&gt;"",VLOOKUP(A51,'Zdroje-pozice, specifikace, atd'!$E$2:$F$8,2,FALSE),"")</f>
        <v/>
      </c>
      <c r="C51" s="90" t="s">
        <v>66</v>
      </c>
      <c r="D51" s="89"/>
      <c r="E51" s="23" t="str">
        <f>IF(D51&lt;&gt;"",VLOOKUP(D51,'Zdroje-pozice, specifikace, atd'!$G$2:$H$14,2,FALSE),"")</f>
        <v/>
      </c>
      <c r="F51" s="90" t="s">
        <v>66</v>
      </c>
      <c r="G51" s="92"/>
      <c r="H51" s="92"/>
      <c r="I51" s="87"/>
      <c r="J51" s="96" t="str">
        <f>IF(I51&lt;&gt;"",VLOOKUP(I51,'Zdroje-pozice, specifikace, atd'!$K$2:$L$7,2,FALSE),"")</f>
        <v/>
      </c>
      <c r="K51" s="94"/>
      <c r="L51" s="129"/>
      <c r="M51" s="91"/>
      <c r="N51" s="129"/>
      <c r="O51" s="98">
        <f t="shared" si="0"/>
        <v>0</v>
      </c>
      <c r="P51" s="91"/>
    </row>
    <row r="52" spans="1:16" x14ac:dyDescent="0.2">
      <c r="A52" s="89"/>
      <c r="B52" s="23" t="str">
        <f>IF(A52&lt;&gt;"",VLOOKUP(A52,'Zdroje-pozice, specifikace, atd'!$E$2:$F$8,2,FALSE),"")</f>
        <v/>
      </c>
      <c r="C52" s="90" t="s">
        <v>66</v>
      </c>
      <c r="D52" s="89"/>
      <c r="E52" s="23" t="str">
        <f>IF(D52&lt;&gt;"",VLOOKUP(D52,'Zdroje-pozice, specifikace, atd'!$G$2:$H$14,2,FALSE),"")</f>
        <v/>
      </c>
      <c r="F52" s="90" t="s">
        <v>66</v>
      </c>
      <c r="G52" s="92"/>
      <c r="H52" s="92"/>
      <c r="I52" s="87"/>
      <c r="J52" s="96" t="str">
        <f>IF(I52&lt;&gt;"",VLOOKUP(I52,'Zdroje-pozice, specifikace, atd'!$K$2:$L$7,2,FALSE),"")</f>
        <v/>
      </c>
      <c r="K52" s="94"/>
      <c r="L52" s="129"/>
      <c r="M52" s="91"/>
      <c r="N52" s="129"/>
      <c r="O52" s="98">
        <f t="shared" si="0"/>
        <v>0</v>
      </c>
      <c r="P52" s="91"/>
    </row>
    <row r="53" spans="1:16" x14ac:dyDescent="0.2">
      <c r="A53" s="89"/>
      <c r="B53" s="23" t="str">
        <f>IF(A53&lt;&gt;"",VLOOKUP(A53,'Zdroje-pozice, specifikace, atd'!$E$2:$F$8,2,FALSE),"")</f>
        <v/>
      </c>
      <c r="C53" s="90" t="s">
        <v>66</v>
      </c>
      <c r="D53" s="89"/>
      <c r="E53" s="23" t="str">
        <f>IF(D53&lt;&gt;"",VLOOKUP(D53,'Zdroje-pozice, specifikace, atd'!$G$2:$H$14,2,FALSE),"")</f>
        <v/>
      </c>
      <c r="F53" s="90" t="s">
        <v>66</v>
      </c>
      <c r="G53" s="92"/>
      <c r="H53" s="92"/>
      <c r="I53" s="87"/>
      <c r="J53" s="96" t="str">
        <f>IF(I53&lt;&gt;"",VLOOKUP(I53,'Zdroje-pozice, specifikace, atd'!$K$2:$L$7,2,FALSE),"")</f>
        <v/>
      </c>
      <c r="K53" s="94"/>
      <c r="L53" s="129"/>
      <c r="M53" s="91"/>
      <c r="N53" s="129"/>
      <c r="O53" s="98">
        <f t="shared" si="0"/>
        <v>0</v>
      </c>
      <c r="P53" s="91"/>
    </row>
    <row r="54" spans="1:16" x14ac:dyDescent="0.2">
      <c r="A54" s="89"/>
      <c r="B54" s="23" t="str">
        <f>IF(A54&lt;&gt;"",VLOOKUP(A54,'Zdroje-pozice, specifikace, atd'!$E$2:$F$8,2,FALSE),"")</f>
        <v/>
      </c>
      <c r="C54" s="90" t="s">
        <v>66</v>
      </c>
      <c r="D54" s="89"/>
      <c r="E54" s="23" t="str">
        <f>IF(D54&lt;&gt;"",VLOOKUP(D54,'Zdroje-pozice, specifikace, atd'!$G$2:$H$14,2,FALSE),"")</f>
        <v/>
      </c>
      <c r="F54" s="90" t="s">
        <v>66</v>
      </c>
      <c r="G54" s="92"/>
      <c r="H54" s="92"/>
      <c r="I54" s="87"/>
      <c r="J54" s="96" t="str">
        <f>IF(I54&lt;&gt;"",VLOOKUP(I54,'Zdroje-pozice, specifikace, atd'!$K$2:$L$7,2,FALSE),"")</f>
        <v/>
      </c>
      <c r="K54" s="94"/>
      <c r="L54" s="129"/>
      <c r="M54" s="91"/>
      <c r="N54" s="129"/>
      <c r="O54" s="98">
        <f t="shared" si="0"/>
        <v>0</v>
      </c>
      <c r="P54" s="91"/>
    </row>
    <row r="55" spans="1:16" x14ac:dyDescent="0.2">
      <c r="A55" s="89"/>
      <c r="B55" s="23" t="str">
        <f>IF(A55&lt;&gt;"",VLOOKUP(A55,'Zdroje-pozice, specifikace, atd'!$E$2:$F$8,2,FALSE),"")</f>
        <v/>
      </c>
      <c r="C55" s="90" t="s">
        <v>66</v>
      </c>
      <c r="D55" s="89"/>
      <c r="E55" s="23" t="str">
        <f>IF(D55&lt;&gt;"",VLOOKUP(D55,'Zdroje-pozice, specifikace, atd'!$G$2:$H$14,2,FALSE),"")</f>
        <v/>
      </c>
      <c r="F55" s="90" t="s">
        <v>66</v>
      </c>
      <c r="G55" s="92"/>
      <c r="H55" s="92"/>
      <c r="I55" s="87"/>
      <c r="J55" s="96" t="str">
        <f>IF(I55&lt;&gt;"",VLOOKUP(I55,'Zdroje-pozice, specifikace, atd'!$K$2:$L$7,2,FALSE),"")</f>
        <v/>
      </c>
      <c r="K55" s="94"/>
      <c r="L55" s="129"/>
      <c r="M55" s="91"/>
      <c r="N55" s="129"/>
      <c r="O55" s="98">
        <f t="shared" si="0"/>
        <v>0</v>
      </c>
      <c r="P55" s="91"/>
    </row>
    <row r="56" spans="1:16" x14ac:dyDescent="0.2">
      <c r="A56" s="89"/>
      <c r="B56" s="23" t="str">
        <f>IF(A56&lt;&gt;"",VLOOKUP(A56,'Zdroje-pozice, specifikace, atd'!$E$2:$F$8,2,FALSE),"")</f>
        <v/>
      </c>
      <c r="C56" s="90" t="s">
        <v>66</v>
      </c>
      <c r="D56" s="89"/>
      <c r="E56" s="23" t="str">
        <f>IF(D56&lt;&gt;"",VLOOKUP(D56,'Zdroje-pozice, specifikace, atd'!$G$2:$H$14,2,FALSE),"")</f>
        <v/>
      </c>
      <c r="F56" s="90" t="s">
        <v>66</v>
      </c>
      <c r="G56" s="92"/>
      <c r="H56" s="92"/>
      <c r="I56" s="87"/>
      <c r="J56" s="96" t="str">
        <f>IF(I56&lt;&gt;"",VLOOKUP(I56,'Zdroje-pozice, specifikace, atd'!$K$2:$L$7,2,FALSE),"")</f>
        <v/>
      </c>
      <c r="K56" s="94"/>
      <c r="L56" s="129"/>
      <c r="M56" s="91"/>
      <c r="N56" s="129"/>
      <c r="O56" s="98">
        <f t="shared" si="0"/>
        <v>0</v>
      </c>
      <c r="P56" s="91"/>
    </row>
    <row r="57" spans="1:16" x14ac:dyDescent="0.2">
      <c r="A57" s="89"/>
      <c r="B57" s="23" t="str">
        <f>IF(A57&lt;&gt;"",VLOOKUP(A57,'Zdroje-pozice, specifikace, atd'!$E$2:$F$8,2,FALSE),"")</f>
        <v/>
      </c>
      <c r="C57" s="90" t="s">
        <v>66</v>
      </c>
      <c r="D57" s="89"/>
      <c r="E57" s="23" t="str">
        <f>IF(D57&lt;&gt;"",VLOOKUP(D57,'Zdroje-pozice, specifikace, atd'!$G$2:$H$14,2,FALSE),"")</f>
        <v/>
      </c>
      <c r="F57" s="90" t="s">
        <v>66</v>
      </c>
      <c r="G57" s="92"/>
      <c r="H57" s="92"/>
      <c r="I57" s="87"/>
      <c r="J57" s="96" t="str">
        <f>IF(I57&lt;&gt;"",VLOOKUP(I57,'Zdroje-pozice, specifikace, atd'!$K$2:$L$7,2,FALSE),"")</f>
        <v/>
      </c>
      <c r="K57" s="94"/>
      <c r="L57" s="129"/>
      <c r="M57" s="91"/>
      <c r="N57" s="129"/>
      <c r="O57" s="98">
        <f t="shared" si="0"/>
        <v>0</v>
      </c>
      <c r="P57" s="91"/>
    </row>
    <row r="58" spans="1:16" x14ac:dyDescent="0.2">
      <c r="A58" s="89"/>
      <c r="B58" s="23" t="str">
        <f>IF(A58&lt;&gt;"",VLOOKUP(A58,'Zdroje-pozice, specifikace, atd'!$E$2:$F$8,2,FALSE),"")</f>
        <v/>
      </c>
      <c r="C58" s="90" t="s">
        <v>66</v>
      </c>
      <c r="D58" s="89"/>
      <c r="E58" s="23" t="str">
        <f>IF(D58&lt;&gt;"",VLOOKUP(D58,'Zdroje-pozice, specifikace, atd'!$G$2:$H$14,2,FALSE),"")</f>
        <v/>
      </c>
      <c r="F58" s="90" t="s">
        <v>66</v>
      </c>
      <c r="G58" s="92"/>
      <c r="H58" s="92"/>
      <c r="I58" s="87"/>
      <c r="J58" s="96" t="str">
        <f>IF(I58&lt;&gt;"",VLOOKUP(I58,'Zdroje-pozice, specifikace, atd'!$K$2:$L$7,2,FALSE),"")</f>
        <v/>
      </c>
      <c r="K58" s="94"/>
      <c r="L58" s="129"/>
      <c r="M58" s="91"/>
      <c r="N58" s="129"/>
      <c r="O58" s="98">
        <f t="shared" si="0"/>
        <v>0</v>
      </c>
      <c r="P58" s="91"/>
    </row>
    <row r="59" spans="1:16" x14ac:dyDescent="0.2">
      <c r="A59" s="89"/>
      <c r="B59" s="23" t="str">
        <f>IF(A59&lt;&gt;"",VLOOKUP(A59,'Zdroje-pozice, specifikace, atd'!$E$2:$F$8,2,FALSE),"")</f>
        <v/>
      </c>
      <c r="C59" s="90" t="s">
        <v>66</v>
      </c>
      <c r="D59" s="89"/>
      <c r="E59" s="23" t="str">
        <f>IF(D59&lt;&gt;"",VLOOKUP(D59,'Zdroje-pozice, specifikace, atd'!$G$2:$H$14,2,FALSE),"")</f>
        <v/>
      </c>
      <c r="F59" s="90" t="s">
        <v>66</v>
      </c>
      <c r="G59" s="92"/>
      <c r="H59" s="92"/>
      <c r="I59" s="87"/>
      <c r="J59" s="96" t="str">
        <f>IF(I59&lt;&gt;"",VLOOKUP(I59,'Zdroje-pozice, specifikace, atd'!$K$2:$L$7,2,FALSE),"")</f>
        <v/>
      </c>
      <c r="K59" s="94"/>
      <c r="L59" s="129"/>
      <c r="M59" s="91"/>
      <c r="N59" s="129"/>
      <c r="O59" s="98">
        <f t="shared" si="0"/>
        <v>0</v>
      </c>
      <c r="P59" s="91"/>
    </row>
    <row r="60" spans="1:16" x14ac:dyDescent="0.2">
      <c r="A60" s="89"/>
      <c r="B60" s="23" t="str">
        <f>IF(A60&lt;&gt;"",VLOOKUP(A60,'Zdroje-pozice, specifikace, atd'!$E$2:$F$8,2,FALSE),"")</f>
        <v/>
      </c>
      <c r="C60" s="90" t="s">
        <v>66</v>
      </c>
      <c r="D60" s="89"/>
      <c r="E60" s="23" t="str">
        <f>IF(D60&lt;&gt;"",VLOOKUP(D60,'Zdroje-pozice, specifikace, atd'!$G$2:$H$14,2,FALSE),"")</f>
        <v/>
      </c>
      <c r="F60" s="90" t="s">
        <v>66</v>
      </c>
      <c r="G60" s="92"/>
      <c r="H60" s="92"/>
      <c r="I60" s="87"/>
      <c r="J60" s="96" t="str">
        <f>IF(I60&lt;&gt;"",VLOOKUP(I60,'Zdroje-pozice, specifikace, atd'!$K$2:$L$7,2,FALSE),"")</f>
        <v/>
      </c>
      <c r="K60" s="94"/>
      <c r="L60" s="129"/>
      <c r="M60" s="91"/>
      <c r="N60" s="129"/>
      <c r="O60" s="98">
        <f t="shared" si="0"/>
        <v>0</v>
      </c>
      <c r="P60" s="91"/>
    </row>
    <row r="61" spans="1:16" x14ac:dyDescent="0.2">
      <c r="A61" s="89"/>
      <c r="B61" s="23" t="str">
        <f>IF(A61&lt;&gt;"",VLOOKUP(A61,'Zdroje-pozice, specifikace, atd'!$E$2:$F$8,2,FALSE),"")</f>
        <v/>
      </c>
      <c r="C61" s="90" t="s">
        <v>66</v>
      </c>
      <c r="D61" s="89"/>
      <c r="E61" s="23" t="str">
        <f>IF(D61&lt;&gt;"",VLOOKUP(D61,'Zdroje-pozice, specifikace, atd'!$G$2:$H$14,2,FALSE),"")</f>
        <v/>
      </c>
      <c r="F61" s="90" t="s">
        <v>66</v>
      </c>
      <c r="G61" s="92"/>
      <c r="H61" s="92"/>
      <c r="I61" s="87"/>
      <c r="J61" s="96" t="str">
        <f>IF(I61&lt;&gt;"",VLOOKUP(I61,'Zdroje-pozice, specifikace, atd'!$K$2:$L$7,2,FALSE),"")</f>
        <v/>
      </c>
      <c r="K61" s="94"/>
      <c r="L61" s="129"/>
      <c r="M61" s="91"/>
      <c r="N61" s="129"/>
      <c r="O61" s="98">
        <f t="shared" si="0"/>
        <v>0</v>
      </c>
      <c r="P61" s="91"/>
    </row>
    <row r="62" spans="1:16" x14ac:dyDescent="0.2">
      <c r="A62" s="89"/>
      <c r="B62" s="23" t="str">
        <f>IF(A62&lt;&gt;"",VLOOKUP(A62,'Zdroje-pozice, specifikace, atd'!$E$2:$F$8,2,FALSE),"")</f>
        <v/>
      </c>
      <c r="C62" s="90" t="s">
        <v>66</v>
      </c>
      <c r="D62" s="89"/>
      <c r="E62" s="23" t="str">
        <f>IF(D62&lt;&gt;"",VLOOKUP(D62,'Zdroje-pozice, specifikace, atd'!$G$2:$H$14,2,FALSE),"")</f>
        <v/>
      </c>
      <c r="F62" s="90" t="s">
        <v>66</v>
      </c>
      <c r="G62" s="92"/>
      <c r="H62" s="92"/>
      <c r="I62" s="87"/>
      <c r="J62" s="96" t="str">
        <f>IF(I62&lt;&gt;"",VLOOKUP(I62,'Zdroje-pozice, specifikace, atd'!$K$2:$L$7,2,FALSE),"")</f>
        <v/>
      </c>
      <c r="K62" s="94"/>
      <c r="L62" s="129"/>
      <c r="M62" s="91"/>
      <c r="N62" s="129"/>
      <c r="O62" s="98">
        <f t="shared" si="0"/>
        <v>0</v>
      </c>
      <c r="P62" s="91"/>
    </row>
    <row r="63" spans="1:16" x14ac:dyDescent="0.2">
      <c r="A63" s="89"/>
      <c r="B63" s="23" t="str">
        <f>IF(A63&lt;&gt;"",VLOOKUP(A63,'Zdroje-pozice, specifikace, atd'!$E$2:$F$8,2,FALSE),"")</f>
        <v/>
      </c>
      <c r="C63" s="90" t="s">
        <v>66</v>
      </c>
      <c r="D63" s="89"/>
      <c r="E63" s="23" t="str">
        <f>IF(D63&lt;&gt;"",VLOOKUP(D63,'Zdroje-pozice, specifikace, atd'!$G$2:$H$14,2,FALSE),"")</f>
        <v/>
      </c>
      <c r="F63" s="90" t="s">
        <v>66</v>
      </c>
      <c r="G63" s="92"/>
      <c r="H63" s="92"/>
      <c r="I63" s="87"/>
      <c r="J63" s="96" t="str">
        <f>IF(I63&lt;&gt;"",VLOOKUP(I63,'Zdroje-pozice, specifikace, atd'!$K$2:$L$7,2,FALSE),"")</f>
        <v/>
      </c>
      <c r="K63" s="94"/>
      <c r="L63" s="129"/>
      <c r="M63" s="91"/>
      <c r="N63" s="129"/>
      <c r="O63" s="98">
        <f t="shared" si="0"/>
        <v>0</v>
      </c>
      <c r="P63" s="91"/>
    </row>
    <row r="64" spans="1:16" x14ac:dyDescent="0.2">
      <c r="A64" s="89"/>
      <c r="B64" s="23" t="str">
        <f>IF(A64&lt;&gt;"",VLOOKUP(A64,'Zdroje-pozice, specifikace, atd'!$E$2:$F$8,2,FALSE),"")</f>
        <v/>
      </c>
      <c r="C64" s="90" t="s">
        <v>66</v>
      </c>
      <c r="D64" s="89"/>
      <c r="E64" s="23" t="str">
        <f>IF(D64&lt;&gt;"",VLOOKUP(D64,'Zdroje-pozice, specifikace, atd'!$G$2:$H$14,2,FALSE),"")</f>
        <v/>
      </c>
      <c r="F64" s="90" t="s">
        <v>66</v>
      </c>
      <c r="G64" s="92"/>
      <c r="H64" s="92"/>
      <c r="I64" s="87"/>
      <c r="J64" s="96" t="str">
        <f>IF(I64&lt;&gt;"",VLOOKUP(I64,'Zdroje-pozice, specifikace, atd'!$K$2:$L$7,2,FALSE),"")</f>
        <v/>
      </c>
      <c r="K64" s="94"/>
      <c r="L64" s="129"/>
      <c r="M64" s="91"/>
      <c r="N64" s="129"/>
      <c r="O64" s="98">
        <f t="shared" si="0"/>
        <v>0</v>
      </c>
      <c r="P64" s="91"/>
    </row>
    <row r="65" spans="1:16" x14ac:dyDescent="0.2">
      <c r="A65" s="89"/>
      <c r="B65" s="23" t="str">
        <f>IF(A65&lt;&gt;"",VLOOKUP(A65,'Zdroje-pozice, specifikace, atd'!$E$2:$F$8,2,FALSE),"")</f>
        <v/>
      </c>
      <c r="C65" s="90" t="s">
        <v>66</v>
      </c>
      <c r="D65" s="89"/>
      <c r="E65" s="23" t="str">
        <f>IF(D65&lt;&gt;"",VLOOKUP(D65,'Zdroje-pozice, specifikace, atd'!$G$2:$H$14,2,FALSE),"")</f>
        <v/>
      </c>
      <c r="F65" s="90" t="s">
        <v>66</v>
      </c>
      <c r="G65" s="92"/>
      <c r="H65" s="92"/>
      <c r="I65" s="87"/>
      <c r="J65" s="96" t="str">
        <f>IF(I65&lt;&gt;"",VLOOKUP(I65,'Zdroje-pozice, specifikace, atd'!$K$2:$L$7,2,FALSE),"")</f>
        <v/>
      </c>
      <c r="K65" s="94"/>
      <c r="L65" s="129"/>
      <c r="M65" s="91"/>
      <c r="N65" s="129"/>
      <c r="O65" s="98">
        <f t="shared" si="0"/>
        <v>0</v>
      </c>
      <c r="P65" s="91"/>
    </row>
    <row r="66" spans="1:16" x14ac:dyDescent="0.2">
      <c r="A66" s="89"/>
      <c r="B66" s="23" t="str">
        <f>IF(A66&lt;&gt;"",VLOOKUP(A66,'Zdroje-pozice, specifikace, atd'!$E$2:$F$8,2,FALSE),"")</f>
        <v/>
      </c>
      <c r="C66" s="90" t="s">
        <v>66</v>
      </c>
      <c r="D66" s="89"/>
      <c r="E66" s="23" t="str">
        <f>IF(D66&lt;&gt;"",VLOOKUP(D66,'Zdroje-pozice, specifikace, atd'!$G$2:$H$14,2,FALSE),"")</f>
        <v/>
      </c>
      <c r="F66" s="90" t="s">
        <v>66</v>
      </c>
      <c r="G66" s="92"/>
      <c r="H66" s="92"/>
      <c r="I66" s="87"/>
      <c r="J66" s="96" t="str">
        <f>IF(I66&lt;&gt;"",VLOOKUP(I66,'Zdroje-pozice, specifikace, atd'!$K$2:$L$7,2,FALSE),"")</f>
        <v/>
      </c>
      <c r="K66" s="94"/>
      <c r="L66" s="129"/>
      <c r="M66" s="91"/>
      <c r="N66" s="129"/>
      <c r="O66" s="98">
        <f t="shared" si="0"/>
        <v>0</v>
      </c>
      <c r="P66" s="91"/>
    </row>
    <row r="67" spans="1:16" x14ac:dyDescent="0.2">
      <c r="A67" s="89"/>
      <c r="B67" s="23" t="str">
        <f>IF(A67&lt;&gt;"",VLOOKUP(A67,'Zdroje-pozice, specifikace, atd'!$E$2:$F$8,2,FALSE),"")</f>
        <v/>
      </c>
      <c r="C67" s="90" t="s">
        <v>66</v>
      </c>
      <c r="D67" s="89"/>
      <c r="E67" s="23" t="str">
        <f>IF(D67&lt;&gt;"",VLOOKUP(D67,'Zdroje-pozice, specifikace, atd'!$G$2:$H$14,2,FALSE),"")</f>
        <v/>
      </c>
      <c r="F67" s="90" t="s">
        <v>66</v>
      </c>
      <c r="G67" s="92"/>
      <c r="H67" s="92"/>
      <c r="I67" s="87"/>
      <c r="J67" s="96" t="str">
        <f>IF(I67&lt;&gt;"",VLOOKUP(I67,'Zdroje-pozice, specifikace, atd'!$K$2:$L$7,2,FALSE),"")</f>
        <v/>
      </c>
      <c r="K67" s="94"/>
      <c r="L67" s="129"/>
      <c r="M67" s="91"/>
      <c r="N67" s="129"/>
      <c r="O67" s="98">
        <f t="shared" si="0"/>
        <v>0</v>
      </c>
      <c r="P67" s="91"/>
    </row>
    <row r="68" spans="1:16" x14ac:dyDescent="0.2">
      <c r="A68" s="89"/>
      <c r="B68" s="23" t="str">
        <f>IF(A68&lt;&gt;"",VLOOKUP(A68,'Zdroje-pozice, specifikace, atd'!$E$2:$F$8,2,FALSE),"")</f>
        <v/>
      </c>
      <c r="C68" s="90" t="s">
        <v>66</v>
      </c>
      <c r="D68" s="89"/>
      <c r="E68" s="23" t="str">
        <f>IF(D68&lt;&gt;"",VLOOKUP(D68,'Zdroje-pozice, specifikace, atd'!$G$2:$H$14,2,FALSE),"")</f>
        <v/>
      </c>
      <c r="F68" s="90" t="s">
        <v>66</v>
      </c>
      <c r="G68" s="92"/>
      <c r="H68" s="92"/>
      <c r="I68" s="87"/>
      <c r="J68" s="96" t="str">
        <f>IF(I68&lt;&gt;"",VLOOKUP(I68,'Zdroje-pozice, specifikace, atd'!$K$2:$L$7,2,FALSE),"")</f>
        <v/>
      </c>
      <c r="K68" s="94"/>
      <c r="L68" s="129"/>
      <c r="M68" s="91"/>
      <c r="N68" s="129"/>
      <c r="O68" s="98">
        <f t="shared" si="0"/>
        <v>0</v>
      </c>
      <c r="P68" s="91"/>
    </row>
    <row r="69" spans="1:16" x14ac:dyDescent="0.2">
      <c r="A69" s="89"/>
      <c r="B69" s="23" t="str">
        <f>IF(A69&lt;&gt;"",VLOOKUP(A69,'Zdroje-pozice, specifikace, atd'!$E$2:$F$8,2,FALSE),"")</f>
        <v/>
      </c>
      <c r="C69" s="90" t="s">
        <v>66</v>
      </c>
      <c r="D69" s="89"/>
      <c r="E69" s="23" t="str">
        <f>IF(D69&lt;&gt;"",VLOOKUP(D69,'Zdroje-pozice, specifikace, atd'!$G$2:$H$14,2,FALSE),"")</f>
        <v/>
      </c>
      <c r="F69" s="90" t="s">
        <v>66</v>
      </c>
      <c r="G69" s="92"/>
      <c r="H69" s="92"/>
      <c r="I69" s="87"/>
      <c r="J69" s="96" t="str">
        <f>IF(I69&lt;&gt;"",VLOOKUP(I69,'Zdroje-pozice, specifikace, atd'!$K$2:$L$7,2,FALSE),"")</f>
        <v/>
      </c>
      <c r="K69" s="94"/>
      <c r="L69" s="129"/>
      <c r="M69" s="91"/>
      <c r="N69" s="129"/>
      <c r="O69" s="98">
        <f t="shared" si="0"/>
        <v>0</v>
      </c>
      <c r="P69" s="91"/>
    </row>
    <row r="70" spans="1:16" x14ac:dyDescent="0.2">
      <c r="A70" s="89"/>
      <c r="B70" s="23" t="str">
        <f>IF(A70&lt;&gt;"",VLOOKUP(A70,'Zdroje-pozice, specifikace, atd'!$E$2:$F$8,2,FALSE),"")</f>
        <v/>
      </c>
      <c r="C70" s="90" t="s">
        <v>66</v>
      </c>
      <c r="D70" s="89"/>
      <c r="E70" s="23" t="str">
        <f>IF(D70&lt;&gt;"",VLOOKUP(D70,'Zdroje-pozice, specifikace, atd'!$G$2:$H$14,2,FALSE),"")</f>
        <v/>
      </c>
      <c r="F70" s="90" t="s">
        <v>66</v>
      </c>
      <c r="G70" s="92"/>
      <c r="H70" s="92"/>
      <c r="I70" s="87"/>
      <c r="J70" s="96" t="str">
        <f>IF(I70&lt;&gt;"",VLOOKUP(I70,'Zdroje-pozice, specifikace, atd'!$K$2:$L$7,2,FALSE),"")</f>
        <v/>
      </c>
      <c r="K70" s="94"/>
      <c r="L70" s="129"/>
      <c r="M70" s="91"/>
      <c r="N70" s="129"/>
      <c r="O70" s="98">
        <f t="shared" si="0"/>
        <v>0</v>
      </c>
      <c r="P70" s="91"/>
    </row>
    <row r="71" spans="1:16" ht="25.5" customHeight="1" x14ac:dyDescent="0.2">
      <c r="A71" s="168" t="s">
        <v>56</v>
      </c>
      <c r="B71" s="168"/>
      <c r="C71" s="168"/>
      <c r="D71" s="168"/>
      <c r="E71" s="168"/>
      <c r="F71" s="168"/>
      <c r="G71" s="168"/>
      <c r="H71" s="168"/>
      <c r="I71" s="169"/>
      <c r="J71" s="71"/>
      <c r="K71" s="99">
        <f>SUM(K10:K39)</f>
        <v>0</v>
      </c>
      <c r="L71" s="170"/>
      <c r="M71" s="169"/>
      <c r="N71" s="169"/>
      <c r="O71" s="100">
        <f>SUM(O10:O39)</f>
        <v>0</v>
      </c>
      <c r="P71" s="100">
        <f>SUM(P10:P39)</f>
        <v>0</v>
      </c>
    </row>
    <row r="72" spans="1:16" ht="26.25" customHeight="1" x14ac:dyDescent="0.2">
      <c r="A72" s="168" t="s">
        <v>57</v>
      </c>
      <c r="B72" s="168"/>
      <c r="C72" s="168"/>
      <c r="D72" s="168"/>
      <c r="E72" s="168"/>
      <c r="F72" s="168"/>
      <c r="G72" s="168"/>
      <c r="H72" s="168"/>
      <c r="I72" s="169"/>
      <c r="J72" s="71"/>
      <c r="K72" s="99">
        <f>SUM(K41:K70)</f>
        <v>0</v>
      </c>
      <c r="L72" s="170"/>
      <c r="M72" s="169"/>
      <c r="N72" s="169"/>
      <c r="O72" s="100">
        <f>SUM(O41:O70)</f>
        <v>0</v>
      </c>
      <c r="P72" s="100">
        <f>SUM(P41:P70)</f>
        <v>0</v>
      </c>
    </row>
    <row r="73" spans="1:16" ht="24.75" customHeight="1" x14ac:dyDescent="0.2">
      <c r="A73" s="168" t="s">
        <v>33</v>
      </c>
      <c r="B73" s="168"/>
      <c r="C73" s="168"/>
      <c r="D73" s="168"/>
      <c r="E73" s="168"/>
      <c r="F73" s="168"/>
      <c r="G73" s="168"/>
      <c r="H73" s="168"/>
      <c r="I73" s="169"/>
      <c r="J73" s="71"/>
      <c r="K73" s="99">
        <f>K71+K72</f>
        <v>0</v>
      </c>
      <c r="L73" s="170"/>
      <c r="M73" s="169"/>
      <c r="N73" s="169"/>
      <c r="O73" s="100">
        <f>O71+O72</f>
        <v>0</v>
      </c>
      <c r="P73" s="100">
        <f>P71+P72</f>
        <v>0</v>
      </c>
    </row>
    <row r="74" spans="1:16" ht="29.45" customHeight="1" x14ac:dyDescent="0.2">
      <c r="A74" s="171" t="s">
        <v>69</v>
      </c>
      <c r="B74" s="171"/>
      <c r="C74" s="171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</row>
    <row r="75" spans="1:16" x14ac:dyDescent="0.2">
      <c r="A75" s="85"/>
      <c r="B75" s="85"/>
      <c r="C75" s="85"/>
    </row>
    <row r="76" spans="1:16" ht="15" x14ac:dyDescent="0.25">
      <c r="A76" s="72" t="s">
        <v>63</v>
      </c>
      <c r="B76" s="73"/>
      <c r="C76" s="73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</row>
    <row r="77" spans="1:16" x14ac:dyDescent="0.2">
      <c r="A77" s="64" t="s">
        <v>130</v>
      </c>
    </row>
    <row r="78" spans="1:16" ht="112.5" customHeight="1" x14ac:dyDescent="0.2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</row>
  </sheetData>
  <sheetProtection algorithmName="SHA-512" hashValue="HGDrJ2Bo2xW24VXbexNh2z0LhPxGOyo0rj98kEamKxw4bIVi4JjAWts2/VaQ2sOT1p2fX55APz1g7Wc8Lah5Ug==" saltValue="rGTkt05LjrJtulymTrqliA==" spinCount="100000" sheet="1"/>
  <customSheetViews>
    <customSheetView guid="{93EE9DDB-BFB2-455B-94B6-7E469AA41DDC}" scale="90">
      <pane ySplit="8" topLeftCell="A9" activePane="bottomLeft" state="frozen"/>
      <selection pane="bottomLeft" activeCell="B31" sqref="B31"/>
      <pageMargins left="0.7" right="0.7" top="0.78740157499999996" bottom="0.78740157499999996" header="0.3" footer="0.3"/>
      <pageSetup paperSize="9" orientation="portrait" r:id="rId1"/>
    </customSheetView>
  </customSheetViews>
  <mergeCells count="11">
    <mergeCell ref="A78:P78"/>
    <mergeCell ref="A6:P6"/>
    <mergeCell ref="A9:P9"/>
    <mergeCell ref="A71:I71"/>
    <mergeCell ref="A72:I72"/>
    <mergeCell ref="A73:I73"/>
    <mergeCell ref="L71:N71"/>
    <mergeCell ref="L72:N72"/>
    <mergeCell ref="L73:N73"/>
    <mergeCell ref="A74:P74"/>
    <mergeCell ref="A40:P40"/>
  </mergeCells>
  <conditionalFormatting sqref="F11:F30 F32:F39">
    <cfRule type="expression" dxfId="20" priority="11">
      <formula>$E11&lt;&gt;8</formula>
    </cfRule>
  </conditionalFormatting>
  <conditionalFormatting sqref="C41:C70">
    <cfRule type="expression" dxfId="19" priority="9">
      <formula>$B41&lt;&gt;7</formula>
    </cfRule>
  </conditionalFormatting>
  <conditionalFormatting sqref="F41:F70">
    <cfRule type="expression" dxfId="18" priority="8">
      <formula>$E41&lt;&gt;13</formula>
    </cfRule>
  </conditionalFormatting>
  <conditionalFormatting sqref="C10:C30 C32:C39">
    <cfRule type="expression" dxfId="17" priority="3">
      <formula>$B10&lt;&gt;11</formula>
    </cfRule>
  </conditionalFormatting>
  <conditionalFormatting sqref="F10">
    <cfRule type="expression" dxfId="16" priority="5">
      <formula>$E10&lt;&gt;8</formula>
    </cfRule>
  </conditionalFormatting>
  <conditionalFormatting sqref="F31">
    <cfRule type="expression" dxfId="15" priority="2">
      <formula>$E31&lt;&gt;8</formula>
    </cfRule>
  </conditionalFormatting>
  <conditionalFormatting sqref="C31">
    <cfRule type="expression" dxfId="14" priority="1">
      <formula>$B31&lt;&gt;11</formula>
    </cfRule>
  </conditionalFormatting>
  <pageMargins left="0.7" right="0.7" top="0.78740157499999996" bottom="0.78740157499999996" header="0.3" footer="0.3"/>
  <pageSetup paperSize="9" orientation="portrait" r:id="rId2"/>
  <ignoredErrors>
    <ignoredError sqref="C1:C4" unlockedFormula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'Zdroje-pozice, specifikace, atd'!$K$2:$K$7</xm:f>
          </x14:formula1>
          <xm:sqref>I41:I70 I10:I39</xm:sqref>
        </x14:dataValidation>
        <x14:dataValidation type="list" allowBlank="1" showInputMessage="1">
          <x14:formula1>
            <xm:f>'Zdroje-pozice, specifikace, atd'!$E$2:$E$8</xm:f>
          </x14:formula1>
          <xm:sqref>A41:A70</xm:sqref>
        </x14:dataValidation>
        <x14:dataValidation type="list" allowBlank="1" showInputMessage="1">
          <x14:formula1>
            <xm:f>'Zdroje-pozice, specifikace, atd'!$G$2:$G$14</xm:f>
          </x14:formula1>
          <xm:sqref>D41:D70</xm:sqref>
        </x14:dataValidation>
        <x14:dataValidation type="list" allowBlank="1" showInputMessage="1">
          <x14:formula1>
            <xm:f>'Zdroje-pozice, specifikace, atd'!$A$2:$A$12</xm:f>
          </x14:formula1>
          <xm:sqref>A10:A39</xm:sqref>
        </x14:dataValidation>
        <x14:dataValidation type="list" allowBlank="1" showInputMessage="1">
          <x14:formula1>
            <xm:f>'Zdroje-pozice, specifikace, atd'!$C$2:$C$9</xm:f>
          </x14:formula1>
          <xm:sqref>D10:D39</xm:sqref>
        </x14:dataValidation>
        <x14:dataValidation type="list" allowBlank="1" showInputMessage="1" showErrorMessage="1">
          <x14:formula1>
            <xm:f>'Zdroje-pozice, specifikace, atd'!$I$2:$I$3</xm:f>
          </x14:formula1>
          <xm:sqref>G10:G39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Q78"/>
  <sheetViews>
    <sheetView workbookViewId="0">
      <pane ySplit="8" topLeftCell="A9" activePane="bottomLeft" state="frozen"/>
      <selection pane="bottomLeft"/>
    </sheetView>
  </sheetViews>
  <sheetFormatPr defaultRowHeight="12.75" x14ac:dyDescent="0.2"/>
  <cols>
    <col min="1" max="1" width="39.7109375" style="64" customWidth="1"/>
    <col min="2" max="2" width="15" style="64" hidden="1" customWidth="1"/>
    <col min="3" max="3" width="26.7109375" style="64" customWidth="1"/>
    <col min="4" max="4" width="35.85546875" style="64" customWidth="1"/>
    <col min="5" max="5" width="15.140625" style="64" hidden="1" customWidth="1"/>
    <col min="6" max="6" width="25" style="64" customWidth="1"/>
    <col min="7" max="7" width="11.85546875" style="64" customWidth="1"/>
    <col min="8" max="8" width="14.85546875" style="64" hidden="1" customWidth="1"/>
    <col min="9" max="9" width="11.85546875" style="64" customWidth="1"/>
    <col min="10" max="10" width="14.5703125" style="64" hidden="1" customWidth="1"/>
    <col min="11" max="11" width="13.140625" style="64" customWidth="1"/>
    <col min="12" max="12" width="26.28515625" style="64" customWidth="1"/>
    <col min="13" max="13" width="18.42578125" style="64" customWidth="1"/>
    <col min="14" max="14" width="13.140625" style="64" customWidth="1"/>
    <col min="15" max="15" width="14.85546875" style="64" customWidth="1"/>
    <col min="16" max="16" width="18.28515625" style="64" customWidth="1"/>
    <col min="17" max="16384" width="9.140625" style="64"/>
  </cols>
  <sheetData>
    <row r="1" spans="1:17" s="25" customFormat="1" x14ac:dyDescent="0.2">
      <c r="A1" s="24" t="s">
        <v>31</v>
      </c>
      <c r="B1" s="64"/>
      <c r="C1" s="107" t="str">
        <f>IF('C1'!$C$1&lt;&gt;"",'C1'!$C$1,"")</f>
        <v/>
      </c>
      <c r="E1" s="76"/>
      <c r="F1" s="76"/>
      <c r="G1" s="10"/>
      <c r="H1" s="10"/>
      <c r="I1" s="27"/>
      <c r="J1" s="27"/>
      <c r="K1" s="27"/>
    </row>
    <row r="2" spans="1:17" s="25" customFormat="1" x14ac:dyDescent="0.2">
      <c r="A2" s="24" t="s">
        <v>0</v>
      </c>
      <c r="B2" s="64"/>
      <c r="C2" s="107" t="str">
        <f>IF('C1'!$C$2&lt;&gt;"",'C1'!$C$2,"")</f>
        <v/>
      </c>
      <c r="E2" s="76"/>
      <c r="F2" s="76"/>
      <c r="G2" s="10"/>
      <c r="H2" s="10"/>
      <c r="I2" s="27"/>
      <c r="J2" s="27"/>
      <c r="K2" s="27"/>
    </row>
    <row r="3" spans="1:17" s="25" customFormat="1" x14ac:dyDescent="0.2">
      <c r="A3" s="24" t="s">
        <v>1</v>
      </c>
      <c r="B3" s="64"/>
      <c r="C3" s="107" t="str">
        <f>IF('C1'!$C$3&lt;&gt;"",'C1'!$C$3,"")</f>
        <v/>
      </c>
      <c r="E3" s="76"/>
      <c r="F3" s="76"/>
      <c r="G3" s="10"/>
      <c r="H3" s="10"/>
      <c r="I3" s="27"/>
      <c r="J3" s="27"/>
      <c r="K3" s="27"/>
    </row>
    <row r="4" spans="1:17" s="25" customFormat="1" x14ac:dyDescent="0.2">
      <c r="A4" s="24" t="s">
        <v>113</v>
      </c>
      <c r="B4" s="24"/>
      <c r="C4" s="107" t="str">
        <f>IF('C1'!$C$4&lt;&gt;"",'C1'!$C$4,"")</f>
        <v/>
      </c>
      <c r="E4" s="76"/>
      <c r="F4" s="76"/>
      <c r="G4" s="10"/>
      <c r="H4" s="10"/>
      <c r="I4" s="27"/>
      <c r="J4" s="27"/>
      <c r="K4" s="27"/>
    </row>
    <row r="5" spans="1:17" ht="7.35" customHeight="1" x14ac:dyDescent="0.2">
      <c r="A5" s="1"/>
      <c r="B5" s="1"/>
      <c r="C5" s="1"/>
      <c r="D5" s="1"/>
      <c r="E5" s="1"/>
      <c r="F5" s="1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ht="34.5" customHeight="1" x14ac:dyDescent="0.2">
      <c r="A6" s="160" t="s">
        <v>61</v>
      </c>
      <c r="B6" s="164"/>
      <c r="C6" s="164"/>
      <c r="D6" s="142"/>
      <c r="E6" s="142"/>
      <c r="F6" s="142"/>
      <c r="G6" s="142"/>
      <c r="H6" s="142"/>
      <c r="I6" s="142"/>
      <c r="J6" s="142"/>
      <c r="K6" s="142"/>
      <c r="L6" s="142"/>
      <c r="M6" s="165"/>
      <c r="N6" s="165"/>
      <c r="O6" s="165"/>
      <c r="P6" s="165"/>
    </row>
    <row r="7" spans="1:17" ht="6.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04.25" x14ac:dyDescent="0.2">
      <c r="A8" s="7" t="s">
        <v>59</v>
      </c>
      <c r="B8" s="7" t="s">
        <v>149</v>
      </c>
      <c r="C8" s="7" t="s">
        <v>144</v>
      </c>
      <c r="D8" s="7" t="s">
        <v>60</v>
      </c>
      <c r="E8" s="7" t="s">
        <v>148</v>
      </c>
      <c r="F8" s="7" t="s">
        <v>143</v>
      </c>
      <c r="G8" s="7" t="s">
        <v>70</v>
      </c>
      <c r="H8" s="7" t="s">
        <v>150</v>
      </c>
      <c r="I8" s="7" t="s">
        <v>27</v>
      </c>
      <c r="J8" s="7" t="s">
        <v>151</v>
      </c>
      <c r="K8" s="7" t="s">
        <v>111</v>
      </c>
      <c r="L8" s="7" t="s">
        <v>154</v>
      </c>
      <c r="M8" s="7" t="s">
        <v>153</v>
      </c>
      <c r="N8" s="7" t="s">
        <v>28</v>
      </c>
      <c r="O8" s="7" t="s">
        <v>158</v>
      </c>
      <c r="P8" s="8" t="s">
        <v>159</v>
      </c>
    </row>
    <row r="9" spans="1:17" ht="25.5" customHeight="1" x14ac:dyDescent="0.2">
      <c r="A9" s="166" t="s">
        <v>32</v>
      </c>
      <c r="B9" s="166"/>
      <c r="C9" s="166"/>
      <c r="D9" s="166"/>
      <c r="E9" s="166"/>
      <c r="F9" s="166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1:17" x14ac:dyDescent="0.2">
      <c r="A10" s="89"/>
      <c r="B10" s="23" t="str">
        <f>IF(A10&lt;&gt;"",VLOOKUP(A10,'Zdroje-pozice, specifikace, atd'!$A$2:$B$12,2,FALSE),"")</f>
        <v/>
      </c>
      <c r="C10" s="90" t="s">
        <v>66</v>
      </c>
      <c r="D10" s="89"/>
      <c r="E10" s="23" t="str">
        <f>IF(D10&lt;&gt;"",VLOOKUP(D10,'Zdroje-pozice, specifikace, atd'!$C$2:$D$9,2,FALSE),"")</f>
        <v/>
      </c>
      <c r="F10" s="90" t="s">
        <v>66</v>
      </c>
      <c r="G10" s="88"/>
      <c r="H10" s="23" t="str">
        <f>IF(G10&lt;&gt;"",VLOOKUP(G10,'Zdroje-pozice, specifikace, atd'!$I$2:$J$3,2,FALSE),"")</f>
        <v/>
      </c>
      <c r="I10" s="87"/>
      <c r="J10" s="23" t="str">
        <f>IF(I10&lt;&gt;"",VLOOKUP(I10,'Zdroje-pozice, specifikace, atd'!$K$2:$L$7,2,FALSE),"")</f>
        <v/>
      </c>
      <c r="K10" s="95"/>
      <c r="L10" s="128"/>
      <c r="M10" s="127"/>
      <c r="N10" s="128"/>
      <c r="O10" s="130">
        <f>N10*M10</f>
        <v>0</v>
      </c>
      <c r="P10" s="126"/>
      <c r="Q10" s="78"/>
    </row>
    <row r="11" spans="1:17" x14ac:dyDescent="0.2">
      <c r="A11" s="89"/>
      <c r="B11" s="23" t="str">
        <f>IF(A11&lt;&gt;"",VLOOKUP(A11,'Zdroje-pozice, specifikace, atd'!$A$2:$B$12,2,FALSE),"")</f>
        <v/>
      </c>
      <c r="C11" s="90" t="s">
        <v>66</v>
      </c>
      <c r="D11" s="89"/>
      <c r="E11" s="23" t="str">
        <f>IF(D11&lt;&gt;"",VLOOKUP(D11,'Zdroje-pozice, specifikace, atd'!$C$2:$D$9,2,FALSE),"")</f>
        <v/>
      </c>
      <c r="F11" s="90" t="s">
        <v>66</v>
      </c>
      <c r="G11" s="88"/>
      <c r="H11" s="23" t="str">
        <f>IF(G11&lt;&gt;"",VLOOKUP(G11,'Zdroje-pozice, specifikace, atd'!$I$2:$J$3,2,FALSE),"")</f>
        <v/>
      </c>
      <c r="I11" s="87"/>
      <c r="J11" s="23" t="str">
        <f>IF(I11&lt;&gt;"",VLOOKUP(I11,'Zdroje-pozice, specifikace, atd'!$K$2:$L$7,2,FALSE),"")</f>
        <v/>
      </c>
      <c r="K11" s="95"/>
      <c r="L11" s="128"/>
      <c r="M11" s="127"/>
      <c r="N11" s="128"/>
      <c r="O11" s="130">
        <f t="shared" ref="O11:O70" si="0">N11*M11</f>
        <v>0</v>
      </c>
      <c r="P11" s="127"/>
      <c r="Q11" s="79"/>
    </row>
    <row r="12" spans="1:17" x14ac:dyDescent="0.2">
      <c r="A12" s="89"/>
      <c r="B12" s="23" t="str">
        <f>IF(A12&lt;&gt;"",VLOOKUP(A12,'Zdroje-pozice, specifikace, atd'!$A$2:$B$12,2,FALSE),"")</f>
        <v/>
      </c>
      <c r="C12" s="90" t="s">
        <v>66</v>
      </c>
      <c r="D12" s="89"/>
      <c r="E12" s="23" t="str">
        <f>IF(D12&lt;&gt;"",VLOOKUP(D12,'Zdroje-pozice, specifikace, atd'!$C$2:$D$9,2,FALSE),"")</f>
        <v/>
      </c>
      <c r="F12" s="90" t="s">
        <v>66</v>
      </c>
      <c r="G12" s="88"/>
      <c r="H12" s="23" t="str">
        <f>IF(G12&lt;&gt;"",VLOOKUP(G12,'Zdroje-pozice, specifikace, atd'!$I$2:$J$3,2,FALSE),"")</f>
        <v/>
      </c>
      <c r="I12" s="87"/>
      <c r="J12" s="23" t="str">
        <f>IF(I12&lt;&gt;"",VLOOKUP(I12,'Zdroje-pozice, specifikace, atd'!$K$2:$L$7,2,FALSE),"")</f>
        <v/>
      </c>
      <c r="K12" s="95"/>
      <c r="L12" s="128"/>
      <c r="M12" s="127"/>
      <c r="N12" s="128"/>
      <c r="O12" s="130">
        <f t="shared" si="0"/>
        <v>0</v>
      </c>
      <c r="P12" s="127"/>
    </row>
    <row r="13" spans="1:17" x14ac:dyDescent="0.2">
      <c r="A13" s="89"/>
      <c r="B13" s="23" t="str">
        <f>IF(A13&lt;&gt;"",VLOOKUP(A13,'Zdroje-pozice, specifikace, atd'!$A$2:$B$12,2,FALSE),"")</f>
        <v/>
      </c>
      <c r="C13" s="90" t="s">
        <v>66</v>
      </c>
      <c r="D13" s="89"/>
      <c r="E13" s="23" t="str">
        <f>IF(D13&lt;&gt;"",VLOOKUP(D13,'Zdroje-pozice, specifikace, atd'!$C$2:$D$9,2,FALSE),"")</f>
        <v/>
      </c>
      <c r="F13" s="90" t="s">
        <v>66</v>
      </c>
      <c r="G13" s="88"/>
      <c r="H13" s="23" t="str">
        <f>IF(G13&lt;&gt;"",VLOOKUP(G13,'Zdroje-pozice, specifikace, atd'!$I$2:$J$3,2,FALSE),"")</f>
        <v/>
      </c>
      <c r="I13" s="87"/>
      <c r="J13" s="23" t="str">
        <f>IF(I13&lt;&gt;"",VLOOKUP(I13,'Zdroje-pozice, specifikace, atd'!$K$2:$L$7,2,FALSE),"")</f>
        <v/>
      </c>
      <c r="K13" s="95"/>
      <c r="L13" s="128"/>
      <c r="M13" s="127"/>
      <c r="N13" s="128"/>
      <c r="O13" s="130">
        <f t="shared" si="0"/>
        <v>0</v>
      </c>
      <c r="P13" s="127"/>
    </row>
    <row r="14" spans="1:17" x14ac:dyDescent="0.2">
      <c r="A14" s="89"/>
      <c r="B14" s="23" t="str">
        <f>IF(A14&lt;&gt;"",VLOOKUP(A14,'Zdroje-pozice, specifikace, atd'!$A$2:$B$12,2,FALSE),"")</f>
        <v/>
      </c>
      <c r="C14" s="90" t="s">
        <v>66</v>
      </c>
      <c r="D14" s="89"/>
      <c r="E14" s="23" t="str">
        <f>IF(D14&lt;&gt;"",VLOOKUP(D14,'Zdroje-pozice, specifikace, atd'!$C$2:$D$9,2,FALSE),"")</f>
        <v/>
      </c>
      <c r="F14" s="90" t="s">
        <v>66</v>
      </c>
      <c r="G14" s="88"/>
      <c r="H14" s="23" t="str">
        <f>IF(G14&lt;&gt;"",VLOOKUP(G14,'Zdroje-pozice, specifikace, atd'!$I$2:$J$3,2,FALSE),"")</f>
        <v/>
      </c>
      <c r="I14" s="87"/>
      <c r="J14" s="23" t="str">
        <f>IF(I14&lt;&gt;"",VLOOKUP(I14,'Zdroje-pozice, specifikace, atd'!$K$2:$L$7,2,FALSE),"")</f>
        <v/>
      </c>
      <c r="K14" s="95"/>
      <c r="L14" s="128"/>
      <c r="M14" s="127"/>
      <c r="N14" s="128"/>
      <c r="O14" s="130">
        <f t="shared" si="0"/>
        <v>0</v>
      </c>
      <c r="P14" s="127"/>
    </row>
    <row r="15" spans="1:17" x14ac:dyDescent="0.2">
      <c r="A15" s="89"/>
      <c r="B15" s="23" t="str">
        <f>IF(A15&lt;&gt;"",VLOOKUP(A15,'Zdroje-pozice, specifikace, atd'!$A$2:$B$12,2,FALSE),"")</f>
        <v/>
      </c>
      <c r="C15" s="90" t="s">
        <v>66</v>
      </c>
      <c r="D15" s="89"/>
      <c r="E15" s="23" t="str">
        <f>IF(D15&lt;&gt;"",VLOOKUP(D15,'Zdroje-pozice, specifikace, atd'!$C$2:$D$9,2,FALSE),"")</f>
        <v/>
      </c>
      <c r="F15" s="90" t="s">
        <v>66</v>
      </c>
      <c r="G15" s="88"/>
      <c r="H15" s="23" t="str">
        <f>IF(G15&lt;&gt;"",VLOOKUP(G15,'Zdroje-pozice, specifikace, atd'!$I$2:$J$3,2,FALSE),"")</f>
        <v/>
      </c>
      <c r="I15" s="87"/>
      <c r="J15" s="23" t="str">
        <f>IF(I15&lt;&gt;"",VLOOKUP(I15,'Zdroje-pozice, specifikace, atd'!$K$2:$L$7,2,FALSE),"")</f>
        <v/>
      </c>
      <c r="K15" s="95"/>
      <c r="L15" s="128"/>
      <c r="M15" s="127"/>
      <c r="N15" s="128"/>
      <c r="O15" s="130">
        <f t="shared" si="0"/>
        <v>0</v>
      </c>
      <c r="P15" s="127"/>
    </row>
    <row r="16" spans="1:17" x14ac:dyDescent="0.2">
      <c r="A16" s="89"/>
      <c r="B16" s="23" t="str">
        <f>IF(A16&lt;&gt;"",VLOOKUP(A16,'Zdroje-pozice, specifikace, atd'!$A$2:$B$12,2,FALSE),"")</f>
        <v/>
      </c>
      <c r="C16" s="90" t="s">
        <v>66</v>
      </c>
      <c r="D16" s="89"/>
      <c r="E16" s="23" t="str">
        <f>IF(D16&lt;&gt;"",VLOOKUP(D16,'Zdroje-pozice, specifikace, atd'!$C$2:$D$9,2,FALSE),"")</f>
        <v/>
      </c>
      <c r="F16" s="90" t="s">
        <v>66</v>
      </c>
      <c r="G16" s="88"/>
      <c r="H16" s="23" t="str">
        <f>IF(G16&lt;&gt;"",VLOOKUP(G16,'Zdroje-pozice, specifikace, atd'!$I$2:$J$3,2,FALSE),"")</f>
        <v/>
      </c>
      <c r="I16" s="87"/>
      <c r="J16" s="23" t="str">
        <f>IF(I16&lt;&gt;"",VLOOKUP(I16,'Zdroje-pozice, specifikace, atd'!$K$2:$L$7,2,FALSE),"")</f>
        <v/>
      </c>
      <c r="K16" s="95"/>
      <c r="L16" s="128"/>
      <c r="M16" s="127"/>
      <c r="N16" s="128"/>
      <c r="O16" s="130">
        <f t="shared" si="0"/>
        <v>0</v>
      </c>
      <c r="P16" s="127"/>
    </row>
    <row r="17" spans="1:16" x14ac:dyDescent="0.2">
      <c r="A17" s="89"/>
      <c r="B17" s="23" t="str">
        <f>IF(A17&lt;&gt;"",VLOOKUP(A17,'Zdroje-pozice, specifikace, atd'!$A$2:$B$12,2,FALSE),"")</f>
        <v/>
      </c>
      <c r="C17" s="90" t="s">
        <v>66</v>
      </c>
      <c r="D17" s="89"/>
      <c r="E17" s="23" t="str">
        <f>IF(D17&lt;&gt;"",VLOOKUP(D17,'Zdroje-pozice, specifikace, atd'!$C$2:$D$9,2,FALSE),"")</f>
        <v/>
      </c>
      <c r="F17" s="90" t="s">
        <v>66</v>
      </c>
      <c r="G17" s="88"/>
      <c r="H17" s="23" t="str">
        <f>IF(G17&lt;&gt;"",VLOOKUP(G17,'Zdroje-pozice, specifikace, atd'!$I$2:$J$3,2,FALSE),"")</f>
        <v/>
      </c>
      <c r="I17" s="87"/>
      <c r="J17" s="23" t="str">
        <f>IF(I17&lt;&gt;"",VLOOKUP(I17,'Zdroje-pozice, specifikace, atd'!$K$2:$L$7,2,FALSE),"")</f>
        <v/>
      </c>
      <c r="K17" s="95"/>
      <c r="L17" s="128"/>
      <c r="M17" s="127"/>
      <c r="N17" s="128"/>
      <c r="O17" s="130">
        <f t="shared" si="0"/>
        <v>0</v>
      </c>
      <c r="P17" s="127"/>
    </row>
    <row r="18" spans="1:16" x14ac:dyDescent="0.2">
      <c r="A18" s="89"/>
      <c r="B18" s="23" t="str">
        <f>IF(A18&lt;&gt;"",VLOOKUP(A18,'Zdroje-pozice, specifikace, atd'!$A$2:$B$12,2,FALSE),"")</f>
        <v/>
      </c>
      <c r="C18" s="90" t="s">
        <v>66</v>
      </c>
      <c r="D18" s="89"/>
      <c r="E18" s="23" t="str">
        <f>IF(D18&lt;&gt;"",VLOOKUP(D18,'Zdroje-pozice, specifikace, atd'!$C$2:$D$9,2,FALSE),"")</f>
        <v/>
      </c>
      <c r="F18" s="90" t="s">
        <v>66</v>
      </c>
      <c r="G18" s="88"/>
      <c r="H18" s="23" t="str">
        <f>IF(G18&lt;&gt;"",VLOOKUP(G18,'Zdroje-pozice, specifikace, atd'!$I$2:$J$3,2,FALSE),"")</f>
        <v/>
      </c>
      <c r="I18" s="87"/>
      <c r="J18" s="23" t="str">
        <f>IF(I18&lt;&gt;"",VLOOKUP(I18,'Zdroje-pozice, specifikace, atd'!$K$2:$L$7,2,FALSE),"")</f>
        <v/>
      </c>
      <c r="K18" s="95"/>
      <c r="L18" s="128"/>
      <c r="M18" s="127"/>
      <c r="N18" s="128"/>
      <c r="O18" s="130">
        <f t="shared" si="0"/>
        <v>0</v>
      </c>
      <c r="P18" s="127"/>
    </row>
    <row r="19" spans="1:16" x14ac:dyDescent="0.2">
      <c r="A19" s="89"/>
      <c r="B19" s="23" t="str">
        <f>IF(A19&lt;&gt;"",VLOOKUP(A19,'Zdroje-pozice, specifikace, atd'!$A$2:$B$12,2,FALSE),"")</f>
        <v/>
      </c>
      <c r="C19" s="90" t="s">
        <v>66</v>
      </c>
      <c r="D19" s="89"/>
      <c r="E19" s="23" t="str">
        <f>IF(D19&lt;&gt;"",VLOOKUP(D19,'Zdroje-pozice, specifikace, atd'!$C$2:$D$9,2,FALSE),"")</f>
        <v/>
      </c>
      <c r="F19" s="90" t="s">
        <v>66</v>
      </c>
      <c r="G19" s="88"/>
      <c r="H19" s="23" t="str">
        <f>IF(G19&lt;&gt;"",VLOOKUP(G19,'Zdroje-pozice, specifikace, atd'!$I$2:$J$3,2,FALSE),"")</f>
        <v/>
      </c>
      <c r="I19" s="87"/>
      <c r="J19" s="23" t="str">
        <f>IF(I19&lt;&gt;"",VLOOKUP(I19,'Zdroje-pozice, specifikace, atd'!$K$2:$L$7,2,FALSE),"")</f>
        <v/>
      </c>
      <c r="K19" s="95"/>
      <c r="L19" s="128"/>
      <c r="M19" s="127"/>
      <c r="N19" s="128"/>
      <c r="O19" s="130">
        <f t="shared" si="0"/>
        <v>0</v>
      </c>
      <c r="P19" s="127"/>
    </row>
    <row r="20" spans="1:16" x14ac:dyDescent="0.2">
      <c r="A20" s="89"/>
      <c r="B20" s="23" t="str">
        <f>IF(A20&lt;&gt;"",VLOOKUP(A20,'Zdroje-pozice, specifikace, atd'!$A$2:$B$12,2,FALSE),"")</f>
        <v/>
      </c>
      <c r="C20" s="90" t="s">
        <v>66</v>
      </c>
      <c r="D20" s="89"/>
      <c r="E20" s="23" t="str">
        <f>IF(D20&lt;&gt;"",VLOOKUP(D20,'Zdroje-pozice, specifikace, atd'!$C$2:$D$9,2,FALSE),"")</f>
        <v/>
      </c>
      <c r="F20" s="90" t="s">
        <v>66</v>
      </c>
      <c r="G20" s="88"/>
      <c r="H20" s="23" t="str">
        <f>IF(G20&lt;&gt;"",VLOOKUP(G20,'Zdroje-pozice, specifikace, atd'!$I$2:$J$3,2,FALSE),"")</f>
        <v/>
      </c>
      <c r="I20" s="87"/>
      <c r="J20" s="23" t="str">
        <f>IF(I20&lt;&gt;"",VLOOKUP(I20,'Zdroje-pozice, specifikace, atd'!$K$2:$L$7,2,FALSE),"")</f>
        <v/>
      </c>
      <c r="K20" s="95"/>
      <c r="L20" s="128"/>
      <c r="M20" s="127"/>
      <c r="N20" s="128"/>
      <c r="O20" s="130">
        <f t="shared" si="0"/>
        <v>0</v>
      </c>
      <c r="P20" s="127"/>
    </row>
    <row r="21" spans="1:16" x14ac:dyDescent="0.2">
      <c r="A21" s="89"/>
      <c r="B21" s="23" t="str">
        <f>IF(A21&lt;&gt;"",VLOOKUP(A21,'Zdroje-pozice, specifikace, atd'!$A$2:$B$12,2,FALSE),"")</f>
        <v/>
      </c>
      <c r="C21" s="90" t="s">
        <v>66</v>
      </c>
      <c r="D21" s="89"/>
      <c r="E21" s="23" t="str">
        <f>IF(D21&lt;&gt;"",VLOOKUP(D21,'Zdroje-pozice, specifikace, atd'!$C$2:$D$9,2,FALSE),"")</f>
        <v/>
      </c>
      <c r="F21" s="90" t="s">
        <v>66</v>
      </c>
      <c r="G21" s="88"/>
      <c r="H21" s="23" t="str">
        <f>IF(G21&lt;&gt;"",VLOOKUP(G21,'Zdroje-pozice, specifikace, atd'!$I$2:$J$3,2,FALSE),"")</f>
        <v/>
      </c>
      <c r="I21" s="87"/>
      <c r="J21" s="23" t="str">
        <f>IF(I21&lt;&gt;"",VLOOKUP(I21,'Zdroje-pozice, specifikace, atd'!$K$2:$L$7,2,FALSE),"")</f>
        <v/>
      </c>
      <c r="K21" s="95"/>
      <c r="L21" s="128"/>
      <c r="M21" s="127"/>
      <c r="N21" s="128"/>
      <c r="O21" s="130">
        <f t="shared" si="0"/>
        <v>0</v>
      </c>
      <c r="P21" s="127"/>
    </row>
    <row r="22" spans="1:16" x14ac:dyDescent="0.2">
      <c r="A22" s="89"/>
      <c r="B22" s="23" t="str">
        <f>IF(A22&lt;&gt;"",VLOOKUP(A22,'Zdroje-pozice, specifikace, atd'!$A$2:$B$12,2,FALSE),"")</f>
        <v/>
      </c>
      <c r="C22" s="90" t="s">
        <v>66</v>
      </c>
      <c r="D22" s="89"/>
      <c r="E22" s="23" t="str">
        <f>IF(D22&lt;&gt;"",VLOOKUP(D22,'Zdroje-pozice, specifikace, atd'!$C$2:$D$9,2,FALSE),"")</f>
        <v/>
      </c>
      <c r="F22" s="90" t="s">
        <v>66</v>
      </c>
      <c r="G22" s="88"/>
      <c r="H22" s="23" t="str">
        <f>IF(G22&lt;&gt;"",VLOOKUP(G22,'Zdroje-pozice, specifikace, atd'!$I$2:$J$3,2,FALSE),"")</f>
        <v/>
      </c>
      <c r="I22" s="87"/>
      <c r="J22" s="23" t="str">
        <f>IF(I22&lt;&gt;"",VLOOKUP(I22,'Zdroje-pozice, specifikace, atd'!$K$2:$L$7,2,FALSE),"")</f>
        <v/>
      </c>
      <c r="K22" s="95"/>
      <c r="L22" s="128"/>
      <c r="M22" s="127"/>
      <c r="N22" s="128"/>
      <c r="O22" s="130">
        <f t="shared" si="0"/>
        <v>0</v>
      </c>
      <c r="P22" s="127"/>
    </row>
    <row r="23" spans="1:16" x14ac:dyDescent="0.2">
      <c r="A23" s="89"/>
      <c r="B23" s="23" t="str">
        <f>IF(A23&lt;&gt;"",VLOOKUP(A23,'Zdroje-pozice, specifikace, atd'!$A$2:$B$12,2,FALSE),"")</f>
        <v/>
      </c>
      <c r="C23" s="90" t="s">
        <v>66</v>
      </c>
      <c r="D23" s="89"/>
      <c r="E23" s="23" t="str">
        <f>IF(D23&lt;&gt;"",VLOOKUP(D23,'Zdroje-pozice, specifikace, atd'!$C$2:$D$9,2,FALSE),"")</f>
        <v/>
      </c>
      <c r="F23" s="90" t="s">
        <v>66</v>
      </c>
      <c r="G23" s="88"/>
      <c r="H23" s="23" t="str">
        <f>IF(G23&lt;&gt;"",VLOOKUP(G23,'Zdroje-pozice, specifikace, atd'!$I$2:$J$3,2,FALSE),"")</f>
        <v/>
      </c>
      <c r="I23" s="87"/>
      <c r="J23" s="23" t="str">
        <f>IF(I23&lt;&gt;"",VLOOKUP(I23,'Zdroje-pozice, specifikace, atd'!$K$2:$L$7,2,FALSE),"")</f>
        <v/>
      </c>
      <c r="K23" s="95"/>
      <c r="L23" s="128"/>
      <c r="M23" s="127"/>
      <c r="N23" s="128"/>
      <c r="O23" s="130">
        <f t="shared" si="0"/>
        <v>0</v>
      </c>
      <c r="P23" s="127"/>
    </row>
    <row r="24" spans="1:16" x14ac:dyDescent="0.2">
      <c r="A24" s="89"/>
      <c r="B24" s="23" t="str">
        <f>IF(A24&lt;&gt;"",VLOOKUP(A24,'Zdroje-pozice, specifikace, atd'!$A$2:$B$12,2,FALSE),"")</f>
        <v/>
      </c>
      <c r="C24" s="90" t="s">
        <v>66</v>
      </c>
      <c r="D24" s="89"/>
      <c r="E24" s="23" t="str">
        <f>IF(D24&lt;&gt;"",VLOOKUP(D24,'Zdroje-pozice, specifikace, atd'!$C$2:$D$9,2,FALSE),"")</f>
        <v/>
      </c>
      <c r="F24" s="90" t="s">
        <v>66</v>
      </c>
      <c r="G24" s="88"/>
      <c r="H24" s="23" t="str">
        <f>IF(G24&lt;&gt;"",VLOOKUP(G24,'Zdroje-pozice, specifikace, atd'!$I$2:$J$3,2,FALSE),"")</f>
        <v/>
      </c>
      <c r="I24" s="87"/>
      <c r="J24" s="23" t="str">
        <f>IF(I24&lt;&gt;"",VLOOKUP(I24,'Zdroje-pozice, specifikace, atd'!$K$2:$L$7,2,FALSE),"")</f>
        <v/>
      </c>
      <c r="K24" s="95"/>
      <c r="L24" s="128"/>
      <c r="M24" s="127"/>
      <c r="N24" s="128"/>
      <c r="O24" s="130">
        <f t="shared" si="0"/>
        <v>0</v>
      </c>
      <c r="P24" s="127"/>
    </row>
    <row r="25" spans="1:16" x14ac:dyDescent="0.2">
      <c r="A25" s="89"/>
      <c r="B25" s="23" t="str">
        <f>IF(A25&lt;&gt;"",VLOOKUP(A25,'Zdroje-pozice, specifikace, atd'!$A$2:$B$12,2,FALSE),"")</f>
        <v/>
      </c>
      <c r="C25" s="90" t="s">
        <v>66</v>
      </c>
      <c r="D25" s="89"/>
      <c r="E25" s="23" t="str">
        <f>IF(D25&lt;&gt;"",VLOOKUP(D25,'Zdroje-pozice, specifikace, atd'!$C$2:$D$9,2,FALSE),"")</f>
        <v/>
      </c>
      <c r="F25" s="90" t="s">
        <v>66</v>
      </c>
      <c r="G25" s="88"/>
      <c r="H25" s="23" t="str">
        <f>IF(G25&lt;&gt;"",VLOOKUP(G25,'Zdroje-pozice, specifikace, atd'!$I$2:$J$3,2,FALSE),"")</f>
        <v/>
      </c>
      <c r="I25" s="87"/>
      <c r="J25" s="23" t="str">
        <f>IF(I25&lt;&gt;"",VLOOKUP(I25,'Zdroje-pozice, specifikace, atd'!$K$2:$L$7,2,FALSE),"")</f>
        <v/>
      </c>
      <c r="K25" s="95"/>
      <c r="L25" s="128"/>
      <c r="M25" s="127"/>
      <c r="N25" s="128"/>
      <c r="O25" s="130">
        <f t="shared" si="0"/>
        <v>0</v>
      </c>
      <c r="P25" s="127"/>
    </row>
    <row r="26" spans="1:16" x14ac:dyDescent="0.2">
      <c r="A26" s="89"/>
      <c r="B26" s="23" t="str">
        <f>IF(A26&lt;&gt;"",VLOOKUP(A26,'Zdroje-pozice, specifikace, atd'!$A$2:$B$12,2,FALSE),"")</f>
        <v/>
      </c>
      <c r="C26" s="90" t="s">
        <v>66</v>
      </c>
      <c r="D26" s="89"/>
      <c r="E26" s="23" t="str">
        <f>IF(D26&lt;&gt;"",VLOOKUP(D26,'Zdroje-pozice, specifikace, atd'!$C$2:$D$9,2,FALSE),"")</f>
        <v/>
      </c>
      <c r="F26" s="90" t="s">
        <v>66</v>
      </c>
      <c r="G26" s="88"/>
      <c r="H26" s="23" t="str">
        <f>IF(G26&lt;&gt;"",VLOOKUP(G26,'Zdroje-pozice, specifikace, atd'!$I$2:$J$3,2,FALSE),"")</f>
        <v/>
      </c>
      <c r="I26" s="87"/>
      <c r="J26" s="23" t="str">
        <f>IF(I26&lt;&gt;"",VLOOKUP(I26,'Zdroje-pozice, specifikace, atd'!$K$2:$L$7,2,FALSE),"")</f>
        <v/>
      </c>
      <c r="K26" s="95"/>
      <c r="L26" s="128"/>
      <c r="M26" s="127"/>
      <c r="N26" s="128"/>
      <c r="O26" s="130">
        <f t="shared" si="0"/>
        <v>0</v>
      </c>
      <c r="P26" s="127"/>
    </row>
    <row r="27" spans="1:16" x14ac:dyDescent="0.2">
      <c r="A27" s="89"/>
      <c r="B27" s="23" t="str">
        <f>IF(A27&lt;&gt;"",VLOOKUP(A27,'Zdroje-pozice, specifikace, atd'!$A$2:$B$12,2,FALSE),"")</f>
        <v/>
      </c>
      <c r="C27" s="90" t="s">
        <v>66</v>
      </c>
      <c r="D27" s="89"/>
      <c r="E27" s="23" t="str">
        <f>IF(D27&lt;&gt;"",VLOOKUP(D27,'Zdroje-pozice, specifikace, atd'!$C$2:$D$9,2,FALSE),"")</f>
        <v/>
      </c>
      <c r="F27" s="90" t="s">
        <v>66</v>
      </c>
      <c r="G27" s="88"/>
      <c r="H27" s="23" t="str">
        <f>IF(G27&lt;&gt;"",VLOOKUP(G27,'Zdroje-pozice, specifikace, atd'!$I$2:$J$3,2,FALSE),"")</f>
        <v/>
      </c>
      <c r="I27" s="87"/>
      <c r="J27" s="23" t="str">
        <f>IF(I27&lt;&gt;"",VLOOKUP(I27,'Zdroje-pozice, specifikace, atd'!$K$2:$L$7,2,FALSE),"")</f>
        <v/>
      </c>
      <c r="K27" s="95"/>
      <c r="L27" s="128"/>
      <c r="M27" s="127"/>
      <c r="N27" s="128"/>
      <c r="O27" s="130">
        <f t="shared" si="0"/>
        <v>0</v>
      </c>
      <c r="P27" s="127"/>
    </row>
    <row r="28" spans="1:16" x14ac:dyDescent="0.2">
      <c r="A28" s="89"/>
      <c r="B28" s="23" t="str">
        <f>IF(A28&lt;&gt;"",VLOOKUP(A28,'Zdroje-pozice, specifikace, atd'!$A$2:$B$12,2,FALSE),"")</f>
        <v/>
      </c>
      <c r="C28" s="90" t="s">
        <v>66</v>
      </c>
      <c r="D28" s="89"/>
      <c r="E28" s="23" t="str">
        <f>IF(D28&lt;&gt;"",VLOOKUP(D28,'Zdroje-pozice, specifikace, atd'!$C$2:$D$9,2,FALSE),"")</f>
        <v/>
      </c>
      <c r="F28" s="90" t="s">
        <v>66</v>
      </c>
      <c r="G28" s="88"/>
      <c r="H28" s="23" t="str">
        <f>IF(G28&lt;&gt;"",VLOOKUP(G28,'Zdroje-pozice, specifikace, atd'!$I$2:$J$3,2,FALSE),"")</f>
        <v/>
      </c>
      <c r="I28" s="87"/>
      <c r="J28" s="23" t="str">
        <f>IF(I28&lt;&gt;"",VLOOKUP(I28,'Zdroje-pozice, specifikace, atd'!$K$2:$L$7,2,FALSE),"")</f>
        <v/>
      </c>
      <c r="K28" s="95"/>
      <c r="L28" s="128"/>
      <c r="M28" s="127"/>
      <c r="N28" s="128"/>
      <c r="O28" s="130">
        <f t="shared" si="0"/>
        <v>0</v>
      </c>
      <c r="P28" s="127"/>
    </row>
    <row r="29" spans="1:16" x14ac:dyDescent="0.2">
      <c r="A29" s="89"/>
      <c r="B29" s="23" t="str">
        <f>IF(A29&lt;&gt;"",VLOOKUP(A29,'Zdroje-pozice, specifikace, atd'!$A$2:$B$12,2,FALSE),"")</f>
        <v/>
      </c>
      <c r="C29" s="90" t="s">
        <v>66</v>
      </c>
      <c r="D29" s="89"/>
      <c r="E29" s="23" t="str">
        <f>IF(D29&lt;&gt;"",VLOOKUP(D29,'Zdroje-pozice, specifikace, atd'!$C$2:$D$9,2,FALSE),"")</f>
        <v/>
      </c>
      <c r="F29" s="90" t="s">
        <v>66</v>
      </c>
      <c r="G29" s="88"/>
      <c r="H29" s="23" t="str">
        <f>IF(G29&lt;&gt;"",VLOOKUP(G29,'Zdroje-pozice, specifikace, atd'!$I$2:$J$3,2,FALSE),"")</f>
        <v/>
      </c>
      <c r="I29" s="87"/>
      <c r="J29" s="23" t="str">
        <f>IF(I29&lt;&gt;"",VLOOKUP(I29,'Zdroje-pozice, specifikace, atd'!$K$2:$L$7,2,FALSE),"")</f>
        <v/>
      </c>
      <c r="K29" s="95"/>
      <c r="L29" s="128"/>
      <c r="M29" s="127"/>
      <c r="N29" s="128"/>
      <c r="O29" s="130">
        <f t="shared" si="0"/>
        <v>0</v>
      </c>
      <c r="P29" s="127"/>
    </row>
    <row r="30" spans="1:16" x14ac:dyDescent="0.2">
      <c r="A30" s="89"/>
      <c r="B30" s="23" t="str">
        <f>IF(A30&lt;&gt;"",VLOOKUP(A30,'Zdroje-pozice, specifikace, atd'!$A$2:$B$12,2,FALSE),"")</f>
        <v/>
      </c>
      <c r="C30" s="90" t="s">
        <v>66</v>
      </c>
      <c r="D30" s="89"/>
      <c r="E30" s="23" t="str">
        <f>IF(D30&lt;&gt;"",VLOOKUP(D30,'Zdroje-pozice, specifikace, atd'!$C$2:$D$9,2,FALSE),"")</f>
        <v/>
      </c>
      <c r="F30" s="90" t="s">
        <v>66</v>
      </c>
      <c r="G30" s="88"/>
      <c r="H30" s="23" t="str">
        <f>IF(G30&lt;&gt;"",VLOOKUP(G30,'Zdroje-pozice, specifikace, atd'!$I$2:$J$3,2,FALSE),"")</f>
        <v/>
      </c>
      <c r="I30" s="87"/>
      <c r="J30" s="23" t="str">
        <f>IF(I30&lt;&gt;"",VLOOKUP(I30,'Zdroje-pozice, specifikace, atd'!$K$2:$L$7,2,FALSE),"")</f>
        <v/>
      </c>
      <c r="K30" s="95"/>
      <c r="L30" s="128"/>
      <c r="M30" s="127"/>
      <c r="N30" s="128"/>
      <c r="O30" s="130">
        <f t="shared" si="0"/>
        <v>0</v>
      </c>
      <c r="P30" s="127"/>
    </row>
    <row r="31" spans="1:16" x14ac:dyDescent="0.2">
      <c r="A31" s="89"/>
      <c r="B31" s="23" t="str">
        <f>IF(A31&lt;&gt;"",VLOOKUP(A31,'Zdroje-pozice, specifikace, atd'!$A$2:$B$12,2,FALSE),"")</f>
        <v/>
      </c>
      <c r="C31" s="90" t="s">
        <v>66</v>
      </c>
      <c r="D31" s="89"/>
      <c r="E31" s="23" t="str">
        <f>IF(D31&lt;&gt;"",VLOOKUP(D31,'Zdroje-pozice, specifikace, atd'!$C$2:$D$9,2,FALSE),"")</f>
        <v/>
      </c>
      <c r="F31" s="90" t="s">
        <v>66</v>
      </c>
      <c r="G31" s="88"/>
      <c r="H31" s="23" t="str">
        <f>IF(G31&lt;&gt;"",VLOOKUP(G31,'Zdroje-pozice, specifikace, atd'!$I$2:$J$3,2,FALSE),"")</f>
        <v/>
      </c>
      <c r="I31" s="87"/>
      <c r="J31" s="23" t="str">
        <f>IF(I31&lt;&gt;"",VLOOKUP(I31,'Zdroje-pozice, specifikace, atd'!$K$2:$L$7,2,FALSE),"")</f>
        <v/>
      </c>
      <c r="K31" s="95"/>
      <c r="L31" s="128"/>
      <c r="M31" s="127"/>
      <c r="N31" s="128"/>
      <c r="O31" s="130">
        <f t="shared" si="0"/>
        <v>0</v>
      </c>
      <c r="P31" s="127"/>
    </row>
    <row r="32" spans="1:16" x14ac:dyDescent="0.2">
      <c r="A32" s="89"/>
      <c r="B32" s="23" t="str">
        <f>IF(A32&lt;&gt;"",VLOOKUP(A32,'Zdroje-pozice, specifikace, atd'!$A$2:$B$12,2,FALSE),"")</f>
        <v/>
      </c>
      <c r="C32" s="90" t="s">
        <v>66</v>
      </c>
      <c r="D32" s="89"/>
      <c r="E32" s="23" t="str">
        <f>IF(D32&lt;&gt;"",VLOOKUP(D32,'Zdroje-pozice, specifikace, atd'!$C$2:$D$9,2,FALSE),"")</f>
        <v/>
      </c>
      <c r="F32" s="90" t="s">
        <v>66</v>
      </c>
      <c r="G32" s="88"/>
      <c r="H32" s="23" t="str">
        <f>IF(G32&lt;&gt;"",VLOOKUP(G32,'Zdroje-pozice, specifikace, atd'!$I$2:$J$3,2,FALSE),"")</f>
        <v/>
      </c>
      <c r="I32" s="87"/>
      <c r="J32" s="23" t="str">
        <f>IF(I32&lt;&gt;"",VLOOKUP(I32,'Zdroje-pozice, specifikace, atd'!$K$2:$L$7,2,FALSE),"")</f>
        <v/>
      </c>
      <c r="K32" s="95"/>
      <c r="L32" s="128"/>
      <c r="M32" s="127"/>
      <c r="N32" s="128"/>
      <c r="O32" s="130">
        <f t="shared" si="0"/>
        <v>0</v>
      </c>
      <c r="P32" s="127"/>
    </row>
    <row r="33" spans="1:16" x14ac:dyDescent="0.2">
      <c r="A33" s="89"/>
      <c r="B33" s="23" t="str">
        <f>IF(A33&lt;&gt;"",VLOOKUP(A33,'Zdroje-pozice, specifikace, atd'!$A$2:$B$12,2,FALSE),"")</f>
        <v/>
      </c>
      <c r="C33" s="90" t="s">
        <v>66</v>
      </c>
      <c r="D33" s="89"/>
      <c r="E33" s="23" t="str">
        <f>IF(D33&lt;&gt;"",VLOOKUP(D33,'Zdroje-pozice, specifikace, atd'!$C$2:$D$9,2,FALSE),"")</f>
        <v/>
      </c>
      <c r="F33" s="90" t="s">
        <v>66</v>
      </c>
      <c r="G33" s="88"/>
      <c r="H33" s="23" t="str">
        <f>IF(G33&lt;&gt;"",VLOOKUP(G33,'Zdroje-pozice, specifikace, atd'!$I$2:$J$3,2,FALSE),"")</f>
        <v/>
      </c>
      <c r="I33" s="87"/>
      <c r="J33" s="23" t="str">
        <f>IF(I33&lt;&gt;"",VLOOKUP(I33,'Zdroje-pozice, specifikace, atd'!$K$2:$L$7,2,FALSE),"")</f>
        <v/>
      </c>
      <c r="K33" s="95"/>
      <c r="L33" s="128"/>
      <c r="M33" s="127"/>
      <c r="N33" s="128"/>
      <c r="O33" s="130">
        <f t="shared" si="0"/>
        <v>0</v>
      </c>
      <c r="P33" s="127"/>
    </row>
    <row r="34" spans="1:16" x14ac:dyDescent="0.2">
      <c r="A34" s="89"/>
      <c r="B34" s="23" t="str">
        <f>IF(A34&lt;&gt;"",VLOOKUP(A34,'Zdroje-pozice, specifikace, atd'!$A$2:$B$12,2,FALSE),"")</f>
        <v/>
      </c>
      <c r="C34" s="90" t="s">
        <v>66</v>
      </c>
      <c r="D34" s="89"/>
      <c r="E34" s="23" t="str">
        <f>IF(D34&lt;&gt;"",VLOOKUP(D34,'Zdroje-pozice, specifikace, atd'!$C$2:$D$9,2,FALSE),"")</f>
        <v/>
      </c>
      <c r="F34" s="90" t="s">
        <v>66</v>
      </c>
      <c r="G34" s="88"/>
      <c r="H34" s="23" t="str">
        <f>IF(G34&lt;&gt;"",VLOOKUP(G34,'Zdroje-pozice, specifikace, atd'!$I$2:$J$3,2,FALSE),"")</f>
        <v/>
      </c>
      <c r="I34" s="87"/>
      <c r="J34" s="23" t="str">
        <f>IF(I34&lt;&gt;"",VLOOKUP(I34,'Zdroje-pozice, specifikace, atd'!$K$2:$L$7,2,FALSE),"")</f>
        <v/>
      </c>
      <c r="K34" s="95"/>
      <c r="L34" s="128"/>
      <c r="M34" s="127"/>
      <c r="N34" s="128"/>
      <c r="O34" s="130">
        <f t="shared" si="0"/>
        <v>0</v>
      </c>
      <c r="P34" s="127"/>
    </row>
    <row r="35" spans="1:16" x14ac:dyDescent="0.2">
      <c r="A35" s="89"/>
      <c r="B35" s="23" t="str">
        <f>IF(A35&lt;&gt;"",VLOOKUP(A35,'Zdroje-pozice, specifikace, atd'!$A$2:$B$12,2,FALSE),"")</f>
        <v/>
      </c>
      <c r="C35" s="90" t="s">
        <v>66</v>
      </c>
      <c r="D35" s="89"/>
      <c r="E35" s="23" t="str">
        <f>IF(D35&lt;&gt;"",VLOOKUP(D35,'Zdroje-pozice, specifikace, atd'!$C$2:$D$9,2,FALSE),"")</f>
        <v/>
      </c>
      <c r="F35" s="90" t="s">
        <v>66</v>
      </c>
      <c r="G35" s="88"/>
      <c r="H35" s="23" t="str">
        <f>IF(G35&lt;&gt;"",VLOOKUP(G35,'Zdroje-pozice, specifikace, atd'!$I$2:$J$3,2,FALSE),"")</f>
        <v/>
      </c>
      <c r="I35" s="87"/>
      <c r="J35" s="23" t="str">
        <f>IF(I35&lt;&gt;"",VLOOKUP(I35,'Zdroje-pozice, specifikace, atd'!$K$2:$L$7,2,FALSE),"")</f>
        <v/>
      </c>
      <c r="K35" s="95"/>
      <c r="L35" s="128"/>
      <c r="M35" s="127"/>
      <c r="N35" s="128"/>
      <c r="O35" s="130">
        <f t="shared" si="0"/>
        <v>0</v>
      </c>
      <c r="P35" s="127"/>
    </row>
    <row r="36" spans="1:16" x14ac:dyDescent="0.2">
      <c r="A36" s="89"/>
      <c r="B36" s="23" t="str">
        <f>IF(A36&lt;&gt;"",VLOOKUP(A36,'Zdroje-pozice, specifikace, atd'!$A$2:$B$12,2,FALSE),"")</f>
        <v/>
      </c>
      <c r="C36" s="90" t="s">
        <v>66</v>
      </c>
      <c r="D36" s="89"/>
      <c r="E36" s="23" t="str">
        <f>IF(D36&lt;&gt;"",VLOOKUP(D36,'Zdroje-pozice, specifikace, atd'!$C$2:$D$9,2,FALSE),"")</f>
        <v/>
      </c>
      <c r="F36" s="90" t="s">
        <v>66</v>
      </c>
      <c r="G36" s="88"/>
      <c r="H36" s="23" t="str">
        <f>IF(G36&lt;&gt;"",VLOOKUP(G36,'Zdroje-pozice, specifikace, atd'!$I$2:$J$3,2,FALSE),"")</f>
        <v/>
      </c>
      <c r="I36" s="87"/>
      <c r="J36" s="23" t="str">
        <f>IF(I36&lt;&gt;"",VLOOKUP(I36,'Zdroje-pozice, specifikace, atd'!$K$2:$L$7,2,FALSE),"")</f>
        <v/>
      </c>
      <c r="K36" s="95"/>
      <c r="L36" s="128"/>
      <c r="M36" s="127"/>
      <c r="N36" s="128"/>
      <c r="O36" s="130">
        <f t="shared" si="0"/>
        <v>0</v>
      </c>
      <c r="P36" s="127"/>
    </row>
    <row r="37" spans="1:16" x14ac:dyDescent="0.2">
      <c r="A37" s="89"/>
      <c r="B37" s="23" t="str">
        <f>IF(A37&lt;&gt;"",VLOOKUP(A37,'Zdroje-pozice, specifikace, atd'!$A$2:$B$12,2,FALSE),"")</f>
        <v/>
      </c>
      <c r="C37" s="90" t="s">
        <v>66</v>
      </c>
      <c r="D37" s="89"/>
      <c r="E37" s="23" t="str">
        <f>IF(D37&lt;&gt;"",VLOOKUP(D37,'Zdroje-pozice, specifikace, atd'!$C$2:$D$9,2,FALSE),"")</f>
        <v/>
      </c>
      <c r="F37" s="90" t="s">
        <v>66</v>
      </c>
      <c r="G37" s="88"/>
      <c r="H37" s="23" t="str">
        <f>IF(G37&lt;&gt;"",VLOOKUP(G37,'Zdroje-pozice, specifikace, atd'!$I$2:$J$3,2,FALSE),"")</f>
        <v/>
      </c>
      <c r="I37" s="87"/>
      <c r="J37" s="23" t="str">
        <f>IF(I37&lt;&gt;"",VLOOKUP(I37,'Zdroje-pozice, specifikace, atd'!$K$2:$L$7,2,FALSE),"")</f>
        <v/>
      </c>
      <c r="K37" s="95"/>
      <c r="L37" s="128"/>
      <c r="M37" s="127"/>
      <c r="N37" s="128"/>
      <c r="O37" s="130">
        <f t="shared" si="0"/>
        <v>0</v>
      </c>
      <c r="P37" s="127"/>
    </row>
    <row r="38" spans="1:16" x14ac:dyDescent="0.2">
      <c r="A38" s="89"/>
      <c r="B38" s="23" t="str">
        <f>IF(A38&lt;&gt;"",VLOOKUP(A38,'Zdroje-pozice, specifikace, atd'!$A$2:$B$12,2,FALSE),"")</f>
        <v/>
      </c>
      <c r="C38" s="90" t="s">
        <v>66</v>
      </c>
      <c r="D38" s="89"/>
      <c r="E38" s="23" t="str">
        <f>IF(D38&lt;&gt;"",VLOOKUP(D38,'Zdroje-pozice, specifikace, atd'!$C$2:$D$9,2,FALSE),"")</f>
        <v/>
      </c>
      <c r="F38" s="90" t="s">
        <v>66</v>
      </c>
      <c r="G38" s="88"/>
      <c r="H38" s="23" t="str">
        <f>IF(G38&lt;&gt;"",VLOOKUP(G38,'Zdroje-pozice, specifikace, atd'!$I$2:$J$3,2,FALSE),"")</f>
        <v/>
      </c>
      <c r="I38" s="87"/>
      <c r="J38" s="23" t="str">
        <f>IF(I38&lt;&gt;"",VLOOKUP(I38,'Zdroje-pozice, specifikace, atd'!$K$2:$L$7,2,FALSE),"")</f>
        <v/>
      </c>
      <c r="K38" s="95"/>
      <c r="L38" s="128"/>
      <c r="M38" s="127"/>
      <c r="N38" s="128"/>
      <c r="O38" s="130">
        <f t="shared" si="0"/>
        <v>0</v>
      </c>
      <c r="P38" s="127"/>
    </row>
    <row r="39" spans="1:16" x14ac:dyDescent="0.2">
      <c r="A39" s="89"/>
      <c r="B39" s="23" t="str">
        <f>IF(A39&lt;&gt;"",VLOOKUP(A39,'Zdroje-pozice, specifikace, atd'!$A$2:$B$12,2,FALSE),"")</f>
        <v/>
      </c>
      <c r="C39" s="90" t="s">
        <v>66</v>
      </c>
      <c r="D39" s="89"/>
      <c r="E39" s="23" t="str">
        <f>IF(D39&lt;&gt;"",VLOOKUP(D39,'Zdroje-pozice, specifikace, atd'!$C$2:$D$9,2,FALSE),"")</f>
        <v/>
      </c>
      <c r="F39" s="90" t="s">
        <v>66</v>
      </c>
      <c r="G39" s="88"/>
      <c r="H39" s="23" t="str">
        <f>IF(G39&lt;&gt;"",VLOOKUP(G39,'Zdroje-pozice, specifikace, atd'!$I$2:$J$3,2,FALSE),"")</f>
        <v/>
      </c>
      <c r="I39" s="87"/>
      <c r="J39" s="23" t="str">
        <f>IF(I39&lt;&gt;"",VLOOKUP(I39,'Zdroje-pozice, specifikace, atd'!$K$2:$L$7,2,FALSE),"")</f>
        <v/>
      </c>
      <c r="K39" s="95"/>
      <c r="L39" s="128"/>
      <c r="M39" s="127"/>
      <c r="N39" s="128"/>
      <c r="O39" s="130">
        <f t="shared" si="0"/>
        <v>0</v>
      </c>
      <c r="P39" s="127"/>
    </row>
    <row r="40" spans="1:16" ht="27" customHeight="1" x14ac:dyDescent="0.2">
      <c r="A40" s="175" t="s">
        <v>58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7"/>
    </row>
    <row r="41" spans="1:16" x14ac:dyDescent="0.2">
      <c r="A41" s="89"/>
      <c r="B41" s="23" t="str">
        <f>IF(A41&lt;&gt;"",VLOOKUP(A41,'Zdroje-pozice, specifikace, atd'!$E$2:$F$8,2,FALSE),"")</f>
        <v/>
      </c>
      <c r="C41" s="90" t="s">
        <v>66</v>
      </c>
      <c r="D41" s="89"/>
      <c r="E41" s="23" t="str">
        <f>IF(D41&lt;&gt;"",VLOOKUP(D41,'Zdroje-pozice, specifikace, atd'!$G$2:$H$14,2,FALSE),"")</f>
        <v/>
      </c>
      <c r="F41" s="90" t="s">
        <v>66</v>
      </c>
      <c r="G41" s="92"/>
      <c r="H41" s="92"/>
      <c r="I41" s="87"/>
      <c r="J41" s="23" t="str">
        <f>IF(I41&lt;&gt;"",VLOOKUP(I41,'Zdroje-pozice, specifikace, atd'!$K$2:$L$7,2,FALSE),"")</f>
        <v/>
      </c>
      <c r="K41" s="94"/>
      <c r="L41" s="129"/>
      <c r="M41" s="91"/>
      <c r="N41" s="129"/>
      <c r="O41" s="98">
        <f t="shared" si="0"/>
        <v>0</v>
      </c>
      <c r="P41" s="91"/>
    </row>
    <row r="42" spans="1:16" x14ac:dyDescent="0.2">
      <c r="A42" s="89"/>
      <c r="B42" s="23" t="str">
        <f>IF(A42&lt;&gt;"",VLOOKUP(A42,'Zdroje-pozice, specifikace, atd'!$E$2:$F$8,2,FALSE),"")</f>
        <v/>
      </c>
      <c r="C42" s="90" t="s">
        <v>66</v>
      </c>
      <c r="D42" s="89"/>
      <c r="E42" s="23" t="str">
        <f>IF(D42&lt;&gt;"",VLOOKUP(D42,'Zdroje-pozice, specifikace, atd'!$G$2:$H$14,2,FALSE),"")</f>
        <v/>
      </c>
      <c r="F42" s="90" t="s">
        <v>66</v>
      </c>
      <c r="G42" s="92"/>
      <c r="H42" s="92"/>
      <c r="I42" s="87"/>
      <c r="J42" s="23" t="str">
        <f>IF(I42&lt;&gt;"",VLOOKUP(I42,'Zdroje-pozice, specifikace, atd'!$K$2:$L$7,2,FALSE),"")</f>
        <v/>
      </c>
      <c r="K42" s="94"/>
      <c r="L42" s="129"/>
      <c r="M42" s="91"/>
      <c r="N42" s="129"/>
      <c r="O42" s="98">
        <f t="shared" si="0"/>
        <v>0</v>
      </c>
      <c r="P42" s="91"/>
    </row>
    <row r="43" spans="1:16" x14ac:dyDescent="0.2">
      <c r="A43" s="89"/>
      <c r="B43" s="23" t="str">
        <f>IF(A43&lt;&gt;"",VLOOKUP(A43,'Zdroje-pozice, specifikace, atd'!$E$2:$F$8,2,FALSE),"")</f>
        <v/>
      </c>
      <c r="C43" s="90" t="s">
        <v>66</v>
      </c>
      <c r="D43" s="89"/>
      <c r="E43" s="23" t="str">
        <f>IF(D43&lt;&gt;"",VLOOKUP(D43,'Zdroje-pozice, specifikace, atd'!$G$2:$H$14,2,FALSE),"")</f>
        <v/>
      </c>
      <c r="F43" s="90" t="s">
        <v>66</v>
      </c>
      <c r="G43" s="92"/>
      <c r="H43" s="92"/>
      <c r="I43" s="87"/>
      <c r="J43" s="23" t="str">
        <f>IF(I43&lt;&gt;"",VLOOKUP(I43,'Zdroje-pozice, specifikace, atd'!$K$2:$L$7,2,FALSE),"")</f>
        <v/>
      </c>
      <c r="K43" s="94"/>
      <c r="L43" s="129"/>
      <c r="M43" s="91"/>
      <c r="N43" s="129"/>
      <c r="O43" s="98">
        <f t="shared" si="0"/>
        <v>0</v>
      </c>
      <c r="P43" s="91"/>
    </row>
    <row r="44" spans="1:16" x14ac:dyDescent="0.2">
      <c r="A44" s="89"/>
      <c r="B44" s="23" t="str">
        <f>IF(A44&lt;&gt;"",VLOOKUP(A44,'Zdroje-pozice, specifikace, atd'!$E$2:$F$8,2,FALSE),"")</f>
        <v/>
      </c>
      <c r="C44" s="90" t="s">
        <v>66</v>
      </c>
      <c r="D44" s="89"/>
      <c r="E44" s="23" t="str">
        <f>IF(D44&lt;&gt;"",VLOOKUP(D44,'Zdroje-pozice, specifikace, atd'!$G$2:$H$14,2,FALSE),"")</f>
        <v/>
      </c>
      <c r="F44" s="90" t="s">
        <v>66</v>
      </c>
      <c r="G44" s="92"/>
      <c r="H44" s="92"/>
      <c r="I44" s="87"/>
      <c r="J44" s="23" t="str">
        <f>IF(I44&lt;&gt;"",VLOOKUP(I44,'Zdroje-pozice, specifikace, atd'!$K$2:$L$7,2,FALSE),"")</f>
        <v/>
      </c>
      <c r="K44" s="94"/>
      <c r="L44" s="129"/>
      <c r="M44" s="91"/>
      <c r="N44" s="129"/>
      <c r="O44" s="98">
        <f t="shared" si="0"/>
        <v>0</v>
      </c>
      <c r="P44" s="91"/>
    </row>
    <row r="45" spans="1:16" x14ac:dyDescent="0.2">
      <c r="A45" s="89"/>
      <c r="B45" s="23" t="str">
        <f>IF(A45&lt;&gt;"",VLOOKUP(A45,'Zdroje-pozice, specifikace, atd'!$E$2:$F$8,2,FALSE),"")</f>
        <v/>
      </c>
      <c r="C45" s="90" t="s">
        <v>66</v>
      </c>
      <c r="D45" s="89"/>
      <c r="E45" s="23" t="str">
        <f>IF(D45&lt;&gt;"",VLOOKUP(D45,'Zdroje-pozice, specifikace, atd'!$G$2:$H$14,2,FALSE),"")</f>
        <v/>
      </c>
      <c r="F45" s="90" t="s">
        <v>66</v>
      </c>
      <c r="G45" s="92"/>
      <c r="H45" s="92"/>
      <c r="I45" s="87"/>
      <c r="J45" s="23" t="str">
        <f>IF(I45&lt;&gt;"",VLOOKUP(I45,'Zdroje-pozice, specifikace, atd'!$K$2:$L$7,2,FALSE),"")</f>
        <v/>
      </c>
      <c r="K45" s="94"/>
      <c r="L45" s="129"/>
      <c r="M45" s="91"/>
      <c r="N45" s="129"/>
      <c r="O45" s="98">
        <f t="shared" si="0"/>
        <v>0</v>
      </c>
      <c r="P45" s="91"/>
    </row>
    <row r="46" spans="1:16" x14ac:dyDescent="0.2">
      <c r="A46" s="89"/>
      <c r="B46" s="23" t="str">
        <f>IF(A46&lt;&gt;"",VLOOKUP(A46,'Zdroje-pozice, specifikace, atd'!$E$2:$F$8,2,FALSE),"")</f>
        <v/>
      </c>
      <c r="C46" s="90" t="s">
        <v>66</v>
      </c>
      <c r="D46" s="89"/>
      <c r="E46" s="23" t="str">
        <f>IF(D46&lt;&gt;"",VLOOKUP(D46,'Zdroje-pozice, specifikace, atd'!$G$2:$H$14,2,FALSE),"")</f>
        <v/>
      </c>
      <c r="F46" s="90" t="s">
        <v>66</v>
      </c>
      <c r="G46" s="92"/>
      <c r="H46" s="92"/>
      <c r="I46" s="87"/>
      <c r="J46" s="23" t="str">
        <f>IF(I46&lt;&gt;"",VLOOKUP(I46,'Zdroje-pozice, specifikace, atd'!$K$2:$L$7,2,FALSE),"")</f>
        <v/>
      </c>
      <c r="K46" s="94"/>
      <c r="L46" s="129"/>
      <c r="M46" s="91"/>
      <c r="N46" s="129"/>
      <c r="O46" s="98">
        <f t="shared" si="0"/>
        <v>0</v>
      </c>
      <c r="P46" s="91"/>
    </row>
    <row r="47" spans="1:16" x14ac:dyDescent="0.2">
      <c r="A47" s="89"/>
      <c r="B47" s="23" t="str">
        <f>IF(A47&lt;&gt;"",VLOOKUP(A47,'Zdroje-pozice, specifikace, atd'!$E$2:$F$8,2,FALSE),"")</f>
        <v/>
      </c>
      <c r="C47" s="90" t="s">
        <v>66</v>
      </c>
      <c r="D47" s="89"/>
      <c r="E47" s="23" t="str">
        <f>IF(D47&lt;&gt;"",VLOOKUP(D47,'Zdroje-pozice, specifikace, atd'!$G$2:$H$14,2,FALSE),"")</f>
        <v/>
      </c>
      <c r="F47" s="90" t="s">
        <v>66</v>
      </c>
      <c r="G47" s="92"/>
      <c r="H47" s="92"/>
      <c r="I47" s="87"/>
      <c r="J47" s="23" t="str">
        <f>IF(I47&lt;&gt;"",VLOOKUP(I47,'Zdroje-pozice, specifikace, atd'!$K$2:$L$7,2,FALSE),"")</f>
        <v/>
      </c>
      <c r="K47" s="94"/>
      <c r="L47" s="129"/>
      <c r="M47" s="91"/>
      <c r="N47" s="129"/>
      <c r="O47" s="98">
        <f t="shared" si="0"/>
        <v>0</v>
      </c>
      <c r="P47" s="91"/>
    </row>
    <row r="48" spans="1:16" x14ac:dyDescent="0.2">
      <c r="A48" s="89"/>
      <c r="B48" s="23" t="str">
        <f>IF(A48&lt;&gt;"",VLOOKUP(A48,'Zdroje-pozice, specifikace, atd'!$E$2:$F$8,2,FALSE),"")</f>
        <v/>
      </c>
      <c r="C48" s="90" t="s">
        <v>66</v>
      </c>
      <c r="D48" s="89"/>
      <c r="E48" s="23" t="str">
        <f>IF(D48&lt;&gt;"",VLOOKUP(D48,'Zdroje-pozice, specifikace, atd'!$G$2:$H$14,2,FALSE),"")</f>
        <v/>
      </c>
      <c r="F48" s="90" t="s">
        <v>66</v>
      </c>
      <c r="G48" s="92"/>
      <c r="H48" s="92"/>
      <c r="I48" s="87"/>
      <c r="J48" s="23" t="str">
        <f>IF(I48&lt;&gt;"",VLOOKUP(I48,'Zdroje-pozice, specifikace, atd'!$K$2:$L$7,2,FALSE),"")</f>
        <v/>
      </c>
      <c r="K48" s="94"/>
      <c r="L48" s="129"/>
      <c r="M48" s="91"/>
      <c r="N48" s="129"/>
      <c r="O48" s="98">
        <f t="shared" si="0"/>
        <v>0</v>
      </c>
      <c r="P48" s="91"/>
    </row>
    <row r="49" spans="1:16" x14ac:dyDescent="0.2">
      <c r="A49" s="89"/>
      <c r="B49" s="23" t="str">
        <f>IF(A49&lt;&gt;"",VLOOKUP(A49,'Zdroje-pozice, specifikace, atd'!$E$2:$F$8,2,FALSE),"")</f>
        <v/>
      </c>
      <c r="C49" s="90" t="s">
        <v>66</v>
      </c>
      <c r="D49" s="89"/>
      <c r="E49" s="23" t="str">
        <f>IF(D49&lt;&gt;"",VLOOKUP(D49,'Zdroje-pozice, specifikace, atd'!$G$2:$H$14,2,FALSE),"")</f>
        <v/>
      </c>
      <c r="F49" s="90" t="s">
        <v>66</v>
      </c>
      <c r="G49" s="92"/>
      <c r="H49" s="92"/>
      <c r="I49" s="87"/>
      <c r="J49" s="23" t="str">
        <f>IF(I49&lt;&gt;"",VLOOKUP(I49,'Zdroje-pozice, specifikace, atd'!$K$2:$L$7,2,FALSE),"")</f>
        <v/>
      </c>
      <c r="K49" s="94"/>
      <c r="L49" s="129"/>
      <c r="M49" s="91"/>
      <c r="N49" s="129"/>
      <c r="O49" s="98">
        <f t="shared" si="0"/>
        <v>0</v>
      </c>
      <c r="P49" s="91"/>
    </row>
    <row r="50" spans="1:16" x14ac:dyDescent="0.2">
      <c r="A50" s="89"/>
      <c r="B50" s="23" t="str">
        <f>IF(A50&lt;&gt;"",VLOOKUP(A50,'Zdroje-pozice, specifikace, atd'!$E$2:$F$8,2,FALSE),"")</f>
        <v/>
      </c>
      <c r="C50" s="90" t="s">
        <v>66</v>
      </c>
      <c r="D50" s="89"/>
      <c r="E50" s="23" t="str">
        <f>IF(D50&lt;&gt;"",VLOOKUP(D50,'Zdroje-pozice, specifikace, atd'!$G$2:$H$14,2,FALSE),"")</f>
        <v/>
      </c>
      <c r="F50" s="90" t="s">
        <v>66</v>
      </c>
      <c r="G50" s="92"/>
      <c r="H50" s="92"/>
      <c r="I50" s="87"/>
      <c r="J50" s="23" t="str">
        <f>IF(I50&lt;&gt;"",VLOOKUP(I50,'Zdroje-pozice, specifikace, atd'!$K$2:$L$7,2,FALSE),"")</f>
        <v/>
      </c>
      <c r="K50" s="94"/>
      <c r="L50" s="129"/>
      <c r="M50" s="91"/>
      <c r="N50" s="129"/>
      <c r="O50" s="98">
        <f t="shared" si="0"/>
        <v>0</v>
      </c>
      <c r="P50" s="91"/>
    </row>
    <row r="51" spans="1:16" x14ac:dyDescent="0.2">
      <c r="A51" s="89"/>
      <c r="B51" s="23" t="str">
        <f>IF(A51&lt;&gt;"",VLOOKUP(A51,'Zdroje-pozice, specifikace, atd'!$E$2:$F$8,2,FALSE),"")</f>
        <v/>
      </c>
      <c r="C51" s="90" t="s">
        <v>66</v>
      </c>
      <c r="D51" s="89"/>
      <c r="E51" s="23" t="str">
        <f>IF(D51&lt;&gt;"",VLOOKUP(D51,'Zdroje-pozice, specifikace, atd'!$G$2:$H$14,2,FALSE),"")</f>
        <v/>
      </c>
      <c r="F51" s="90" t="s">
        <v>66</v>
      </c>
      <c r="G51" s="92"/>
      <c r="H51" s="92"/>
      <c r="I51" s="87"/>
      <c r="J51" s="23" t="str">
        <f>IF(I51&lt;&gt;"",VLOOKUP(I51,'Zdroje-pozice, specifikace, atd'!$K$2:$L$7,2,FALSE),"")</f>
        <v/>
      </c>
      <c r="K51" s="94"/>
      <c r="L51" s="129"/>
      <c r="M51" s="91"/>
      <c r="N51" s="129"/>
      <c r="O51" s="98">
        <f t="shared" si="0"/>
        <v>0</v>
      </c>
      <c r="P51" s="91"/>
    </row>
    <row r="52" spans="1:16" x14ac:dyDescent="0.2">
      <c r="A52" s="89"/>
      <c r="B52" s="23" t="str">
        <f>IF(A52&lt;&gt;"",VLOOKUP(A52,'Zdroje-pozice, specifikace, atd'!$E$2:$F$8,2,FALSE),"")</f>
        <v/>
      </c>
      <c r="C52" s="90" t="s">
        <v>66</v>
      </c>
      <c r="D52" s="89"/>
      <c r="E52" s="23" t="str">
        <f>IF(D52&lt;&gt;"",VLOOKUP(D52,'Zdroje-pozice, specifikace, atd'!$G$2:$H$14,2,FALSE),"")</f>
        <v/>
      </c>
      <c r="F52" s="90" t="s">
        <v>66</v>
      </c>
      <c r="G52" s="92"/>
      <c r="H52" s="92"/>
      <c r="I52" s="87"/>
      <c r="J52" s="23" t="str">
        <f>IF(I52&lt;&gt;"",VLOOKUP(I52,'Zdroje-pozice, specifikace, atd'!$K$2:$L$7,2,FALSE),"")</f>
        <v/>
      </c>
      <c r="K52" s="94"/>
      <c r="L52" s="129"/>
      <c r="M52" s="91"/>
      <c r="N52" s="129"/>
      <c r="O52" s="98">
        <f t="shared" si="0"/>
        <v>0</v>
      </c>
      <c r="P52" s="91"/>
    </row>
    <row r="53" spans="1:16" x14ac:dyDescent="0.2">
      <c r="A53" s="89"/>
      <c r="B53" s="23" t="str">
        <f>IF(A53&lt;&gt;"",VLOOKUP(A53,'Zdroje-pozice, specifikace, atd'!$E$2:$F$8,2,FALSE),"")</f>
        <v/>
      </c>
      <c r="C53" s="90" t="s">
        <v>66</v>
      </c>
      <c r="D53" s="89"/>
      <c r="E53" s="23" t="str">
        <f>IF(D53&lt;&gt;"",VLOOKUP(D53,'Zdroje-pozice, specifikace, atd'!$G$2:$H$14,2,FALSE),"")</f>
        <v/>
      </c>
      <c r="F53" s="90" t="s">
        <v>66</v>
      </c>
      <c r="G53" s="92"/>
      <c r="H53" s="92"/>
      <c r="I53" s="87"/>
      <c r="J53" s="23" t="str">
        <f>IF(I53&lt;&gt;"",VLOOKUP(I53,'Zdroje-pozice, specifikace, atd'!$K$2:$L$7,2,FALSE),"")</f>
        <v/>
      </c>
      <c r="K53" s="94"/>
      <c r="L53" s="129"/>
      <c r="M53" s="91"/>
      <c r="N53" s="129"/>
      <c r="O53" s="98">
        <f t="shared" si="0"/>
        <v>0</v>
      </c>
      <c r="P53" s="91"/>
    </row>
    <row r="54" spans="1:16" x14ac:dyDescent="0.2">
      <c r="A54" s="89"/>
      <c r="B54" s="23" t="str">
        <f>IF(A54&lt;&gt;"",VLOOKUP(A54,'Zdroje-pozice, specifikace, atd'!$E$2:$F$8,2,FALSE),"")</f>
        <v/>
      </c>
      <c r="C54" s="90" t="s">
        <v>66</v>
      </c>
      <c r="D54" s="89"/>
      <c r="E54" s="23" t="str">
        <f>IF(D54&lt;&gt;"",VLOOKUP(D54,'Zdroje-pozice, specifikace, atd'!$G$2:$H$14,2,FALSE),"")</f>
        <v/>
      </c>
      <c r="F54" s="90" t="s">
        <v>66</v>
      </c>
      <c r="G54" s="92"/>
      <c r="H54" s="92"/>
      <c r="I54" s="87"/>
      <c r="J54" s="23" t="str">
        <f>IF(I54&lt;&gt;"",VLOOKUP(I54,'Zdroje-pozice, specifikace, atd'!$K$2:$L$7,2,FALSE),"")</f>
        <v/>
      </c>
      <c r="K54" s="94"/>
      <c r="L54" s="129"/>
      <c r="M54" s="91"/>
      <c r="N54" s="129"/>
      <c r="O54" s="98">
        <f t="shared" si="0"/>
        <v>0</v>
      </c>
      <c r="P54" s="91"/>
    </row>
    <row r="55" spans="1:16" x14ac:dyDescent="0.2">
      <c r="A55" s="89"/>
      <c r="B55" s="23" t="str">
        <f>IF(A55&lt;&gt;"",VLOOKUP(A55,'Zdroje-pozice, specifikace, atd'!$E$2:$F$8,2,FALSE),"")</f>
        <v/>
      </c>
      <c r="C55" s="90" t="s">
        <v>66</v>
      </c>
      <c r="D55" s="89"/>
      <c r="E55" s="23" t="str">
        <f>IF(D55&lt;&gt;"",VLOOKUP(D55,'Zdroje-pozice, specifikace, atd'!$G$2:$H$14,2,FALSE),"")</f>
        <v/>
      </c>
      <c r="F55" s="90" t="s">
        <v>66</v>
      </c>
      <c r="G55" s="92"/>
      <c r="H55" s="92"/>
      <c r="I55" s="87"/>
      <c r="J55" s="23" t="str">
        <f>IF(I55&lt;&gt;"",VLOOKUP(I55,'Zdroje-pozice, specifikace, atd'!$K$2:$L$7,2,FALSE),"")</f>
        <v/>
      </c>
      <c r="K55" s="94"/>
      <c r="L55" s="129"/>
      <c r="M55" s="91"/>
      <c r="N55" s="129"/>
      <c r="O55" s="98">
        <f t="shared" si="0"/>
        <v>0</v>
      </c>
      <c r="P55" s="91"/>
    </row>
    <row r="56" spans="1:16" x14ac:dyDescent="0.2">
      <c r="A56" s="89"/>
      <c r="B56" s="23" t="str">
        <f>IF(A56&lt;&gt;"",VLOOKUP(A56,'Zdroje-pozice, specifikace, atd'!$E$2:$F$8,2,FALSE),"")</f>
        <v/>
      </c>
      <c r="C56" s="90" t="s">
        <v>66</v>
      </c>
      <c r="D56" s="89"/>
      <c r="E56" s="23" t="str">
        <f>IF(D56&lt;&gt;"",VLOOKUP(D56,'Zdroje-pozice, specifikace, atd'!$G$2:$H$14,2,FALSE),"")</f>
        <v/>
      </c>
      <c r="F56" s="90" t="s">
        <v>66</v>
      </c>
      <c r="G56" s="92"/>
      <c r="H56" s="92"/>
      <c r="I56" s="87"/>
      <c r="J56" s="23" t="str">
        <f>IF(I56&lt;&gt;"",VLOOKUP(I56,'Zdroje-pozice, specifikace, atd'!$K$2:$L$7,2,FALSE),"")</f>
        <v/>
      </c>
      <c r="K56" s="94"/>
      <c r="L56" s="129"/>
      <c r="M56" s="91"/>
      <c r="N56" s="129"/>
      <c r="O56" s="98">
        <f t="shared" si="0"/>
        <v>0</v>
      </c>
      <c r="P56" s="91"/>
    </row>
    <row r="57" spans="1:16" x14ac:dyDescent="0.2">
      <c r="A57" s="89"/>
      <c r="B57" s="23" t="str">
        <f>IF(A57&lt;&gt;"",VLOOKUP(A57,'Zdroje-pozice, specifikace, atd'!$E$2:$F$8,2,FALSE),"")</f>
        <v/>
      </c>
      <c r="C57" s="90" t="s">
        <v>66</v>
      </c>
      <c r="D57" s="89"/>
      <c r="E57" s="23" t="str">
        <f>IF(D57&lt;&gt;"",VLOOKUP(D57,'Zdroje-pozice, specifikace, atd'!$G$2:$H$14,2,FALSE),"")</f>
        <v/>
      </c>
      <c r="F57" s="90" t="s">
        <v>66</v>
      </c>
      <c r="G57" s="92"/>
      <c r="H57" s="92"/>
      <c r="I57" s="87"/>
      <c r="J57" s="23" t="str">
        <f>IF(I57&lt;&gt;"",VLOOKUP(I57,'Zdroje-pozice, specifikace, atd'!$K$2:$L$7,2,FALSE),"")</f>
        <v/>
      </c>
      <c r="K57" s="94"/>
      <c r="L57" s="129"/>
      <c r="M57" s="91"/>
      <c r="N57" s="129"/>
      <c r="O57" s="98">
        <f t="shared" si="0"/>
        <v>0</v>
      </c>
      <c r="P57" s="91"/>
    </row>
    <row r="58" spans="1:16" x14ac:dyDescent="0.2">
      <c r="A58" s="89"/>
      <c r="B58" s="23" t="str">
        <f>IF(A58&lt;&gt;"",VLOOKUP(A58,'Zdroje-pozice, specifikace, atd'!$E$2:$F$8,2,FALSE),"")</f>
        <v/>
      </c>
      <c r="C58" s="90" t="s">
        <v>66</v>
      </c>
      <c r="D58" s="89"/>
      <c r="E58" s="23" t="str">
        <f>IF(D58&lt;&gt;"",VLOOKUP(D58,'Zdroje-pozice, specifikace, atd'!$G$2:$H$14,2,FALSE),"")</f>
        <v/>
      </c>
      <c r="F58" s="90" t="s">
        <v>66</v>
      </c>
      <c r="G58" s="92"/>
      <c r="H58" s="92"/>
      <c r="I58" s="87"/>
      <c r="J58" s="23" t="str">
        <f>IF(I58&lt;&gt;"",VLOOKUP(I58,'Zdroje-pozice, specifikace, atd'!$K$2:$L$7,2,FALSE),"")</f>
        <v/>
      </c>
      <c r="K58" s="94"/>
      <c r="L58" s="129"/>
      <c r="M58" s="91"/>
      <c r="N58" s="129"/>
      <c r="O58" s="98">
        <f t="shared" si="0"/>
        <v>0</v>
      </c>
      <c r="P58" s="91"/>
    </row>
    <row r="59" spans="1:16" x14ac:dyDescent="0.2">
      <c r="A59" s="89"/>
      <c r="B59" s="23" t="str">
        <f>IF(A59&lt;&gt;"",VLOOKUP(A59,'Zdroje-pozice, specifikace, atd'!$E$2:$F$8,2,FALSE),"")</f>
        <v/>
      </c>
      <c r="C59" s="90" t="s">
        <v>66</v>
      </c>
      <c r="D59" s="89"/>
      <c r="E59" s="23" t="str">
        <f>IF(D59&lt;&gt;"",VLOOKUP(D59,'Zdroje-pozice, specifikace, atd'!$G$2:$H$14,2,FALSE),"")</f>
        <v/>
      </c>
      <c r="F59" s="90" t="s">
        <v>66</v>
      </c>
      <c r="G59" s="92"/>
      <c r="H59" s="92"/>
      <c r="I59" s="87"/>
      <c r="J59" s="23" t="str">
        <f>IF(I59&lt;&gt;"",VLOOKUP(I59,'Zdroje-pozice, specifikace, atd'!$K$2:$L$7,2,FALSE),"")</f>
        <v/>
      </c>
      <c r="K59" s="94"/>
      <c r="L59" s="129"/>
      <c r="M59" s="91"/>
      <c r="N59" s="129"/>
      <c r="O59" s="98">
        <f t="shared" si="0"/>
        <v>0</v>
      </c>
      <c r="P59" s="91"/>
    </row>
    <row r="60" spans="1:16" x14ac:dyDescent="0.2">
      <c r="A60" s="89"/>
      <c r="B60" s="23" t="str">
        <f>IF(A60&lt;&gt;"",VLOOKUP(A60,'Zdroje-pozice, specifikace, atd'!$E$2:$F$8,2,FALSE),"")</f>
        <v/>
      </c>
      <c r="C60" s="90" t="s">
        <v>66</v>
      </c>
      <c r="D60" s="89"/>
      <c r="E60" s="23" t="str">
        <f>IF(D60&lt;&gt;"",VLOOKUP(D60,'Zdroje-pozice, specifikace, atd'!$G$2:$H$14,2,FALSE),"")</f>
        <v/>
      </c>
      <c r="F60" s="90" t="s">
        <v>66</v>
      </c>
      <c r="G60" s="92"/>
      <c r="H60" s="92"/>
      <c r="I60" s="87"/>
      <c r="J60" s="23" t="str">
        <f>IF(I60&lt;&gt;"",VLOOKUP(I60,'Zdroje-pozice, specifikace, atd'!$K$2:$L$7,2,FALSE),"")</f>
        <v/>
      </c>
      <c r="K60" s="94"/>
      <c r="L60" s="129"/>
      <c r="M60" s="91"/>
      <c r="N60" s="129"/>
      <c r="O60" s="98">
        <f t="shared" si="0"/>
        <v>0</v>
      </c>
      <c r="P60" s="91"/>
    </row>
    <row r="61" spans="1:16" x14ac:dyDescent="0.2">
      <c r="A61" s="89"/>
      <c r="B61" s="23" t="str">
        <f>IF(A61&lt;&gt;"",VLOOKUP(A61,'Zdroje-pozice, specifikace, atd'!$E$2:$F$8,2,FALSE),"")</f>
        <v/>
      </c>
      <c r="C61" s="90" t="s">
        <v>66</v>
      </c>
      <c r="D61" s="89"/>
      <c r="E61" s="23" t="str">
        <f>IF(D61&lt;&gt;"",VLOOKUP(D61,'Zdroje-pozice, specifikace, atd'!$G$2:$H$14,2,FALSE),"")</f>
        <v/>
      </c>
      <c r="F61" s="90" t="s">
        <v>66</v>
      </c>
      <c r="G61" s="92"/>
      <c r="H61" s="92"/>
      <c r="I61" s="87"/>
      <c r="J61" s="23" t="str">
        <f>IF(I61&lt;&gt;"",VLOOKUP(I61,'Zdroje-pozice, specifikace, atd'!$K$2:$L$7,2,FALSE),"")</f>
        <v/>
      </c>
      <c r="K61" s="94"/>
      <c r="L61" s="129"/>
      <c r="M61" s="91"/>
      <c r="N61" s="129"/>
      <c r="O61" s="98">
        <f t="shared" si="0"/>
        <v>0</v>
      </c>
      <c r="P61" s="91"/>
    </row>
    <row r="62" spans="1:16" x14ac:dyDescent="0.2">
      <c r="A62" s="89"/>
      <c r="B62" s="23" t="str">
        <f>IF(A62&lt;&gt;"",VLOOKUP(A62,'Zdroje-pozice, specifikace, atd'!$E$2:$F$8,2,FALSE),"")</f>
        <v/>
      </c>
      <c r="C62" s="90" t="s">
        <v>66</v>
      </c>
      <c r="D62" s="89"/>
      <c r="E62" s="23" t="str">
        <f>IF(D62&lt;&gt;"",VLOOKUP(D62,'Zdroje-pozice, specifikace, atd'!$G$2:$H$14,2,FALSE),"")</f>
        <v/>
      </c>
      <c r="F62" s="90" t="s">
        <v>66</v>
      </c>
      <c r="G62" s="92"/>
      <c r="H62" s="92"/>
      <c r="I62" s="87"/>
      <c r="J62" s="23" t="str">
        <f>IF(I62&lt;&gt;"",VLOOKUP(I62,'Zdroje-pozice, specifikace, atd'!$K$2:$L$7,2,FALSE),"")</f>
        <v/>
      </c>
      <c r="K62" s="94"/>
      <c r="L62" s="129"/>
      <c r="M62" s="91"/>
      <c r="N62" s="129"/>
      <c r="O62" s="98">
        <f t="shared" si="0"/>
        <v>0</v>
      </c>
      <c r="P62" s="91"/>
    </row>
    <row r="63" spans="1:16" x14ac:dyDescent="0.2">
      <c r="A63" s="89"/>
      <c r="B63" s="23" t="str">
        <f>IF(A63&lt;&gt;"",VLOOKUP(A63,'Zdroje-pozice, specifikace, atd'!$E$2:$F$8,2,FALSE),"")</f>
        <v/>
      </c>
      <c r="C63" s="90" t="s">
        <v>66</v>
      </c>
      <c r="D63" s="89"/>
      <c r="E63" s="23" t="str">
        <f>IF(D63&lt;&gt;"",VLOOKUP(D63,'Zdroje-pozice, specifikace, atd'!$G$2:$H$14,2,FALSE),"")</f>
        <v/>
      </c>
      <c r="F63" s="90" t="s">
        <v>66</v>
      </c>
      <c r="G63" s="92"/>
      <c r="H63" s="92"/>
      <c r="I63" s="87"/>
      <c r="J63" s="23" t="str">
        <f>IF(I63&lt;&gt;"",VLOOKUP(I63,'Zdroje-pozice, specifikace, atd'!$K$2:$L$7,2,FALSE),"")</f>
        <v/>
      </c>
      <c r="K63" s="94"/>
      <c r="L63" s="129"/>
      <c r="M63" s="91"/>
      <c r="N63" s="129"/>
      <c r="O63" s="98">
        <f t="shared" si="0"/>
        <v>0</v>
      </c>
      <c r="P63" s="91"/>
    </row>
    <row r="64" spans="1:16" x14ac:dyDescent="0.2">
      <c r="A64" s="89"/>
      <c r="B64" s="23" t="str">
        <f>IF(A64&lt;&gt;"",VLOOKUP(A64,'Zdroje-pozice, specifikace, atd'!$E$2:$F$8,2,FALSE),"")</f>
        <v/>
      </c>
      <c r="C64" s="90" t="s">
        <v>66</v>
      </c>
      <c r="D64" s="89"/>
      <c r="E64" s="23" t="str">
        <f>IF(D64&lt;&gt;"",VLOOKUP(D64,'Zdroje-pozice, specifikace, atd'!$G$2:$H$14,2,FALSE),"")</f>
        <v/>
      </c>
      <c r="F64" s="90" t="s">
        <v>66</v>
      </c>
      <c r="G64" s="92"/>
      <c r="H64" s="92"/>
      <c r="I64" s="87"/>
      <c r="J64" s="23" t="str">
        <f>IF(I64&lt;&gt;"",VLOOKUP(I64,'Zdroje-pozice, specifikace, atd'!$K$2:$L$7,2,FALSE),"")</f>
        <v/>
      </c>
      <c r="K64" s="94"/>
      <c r="L64" s="129"/>
      <c r="M64" s="91"/>
      <c r="N64" s="129"/>
      <c r="O64" s="98">
        <f t="shared" si="0"/>
        <v>0</v>
      </c>
      <c r="P64" s="91"/>
    </row>
    <row r="65" spans="1:16" x14ac:dyDescent="0.2">
      <c r="A65" s="89"/>
      <c r="B65" s="23" t="str">
        <f>IF(A65&lt;&gt;"",VLOOKUP(A65,'Zdroje-pozice, specifikace, atd'!$E$2:$F$8,2,FALSE),"")</f>
        <v/>
      </c>
      <c r="C65" s="90" t="s">
        <v>66</v>
      </c>
      <c r="D65" s="89"/>
      <c r="E65" s="23" t="str">
        <f>IF(D65&lt;&gt;"",VLOOKUP(D65,'Zdroje-pozice, specifikace, atd'!$G$2:$H$14,2,FALSE),"")</f>
        <v/>
      </c>
      <c r="F65" s="90" t="s">
        <v>66</v>
      </c>
      <c r="G65" s="92"/>
      <c r="H65" s="92"/>
      <c r="I65" s="87"/>
      <c r="J65" s="23" t="str">
        <f>IF(I65&lt;&gt;"",VLOOKUP(I65,'Zdroje-pozice, specifikace, atd'!$K$2:$L$7,2,FALSE),"")</f>
        <v/>
      </c>
      <c r="K65" s="94"/>
      <c r="L65" s="129"/>
      <c r="M65" s="91"/>
      <c r="N65" s="129"/>
      <c r="O65" s="98">
        <f t="shared" si="0"/>
        <v>0</v>
      </c>
      <c r="P65" s="91"/>
    </row>
    <row r="66" spans="1:16" x14ac:dyDescent="0.2">
      <c r="A66" s="89"/>
      <c r="B66" s="23" t="str">
        <f>IF(A66&lt;&gt;"",VLOOKUP(A66,'Zdroje-pozice, specifikace, atd'!$E$2:$F$8,2,FALSE),"")</f>
        <v/>
      </c>
      <c r="C66" s="90" t="s">
        <v>66</v>
      </c>
      <c r="D66" s="89"/>
      <c r="E66" s="23" t="str">
        <f>IF(D66&lt;&gt;"",VLOOKUP(D66,'Zdroje-pozice, specifikace, atd'!$G$2:$H$14,2,FALSE),"")</f>
        <v/>
      </c>
      <c r="F66" s="90" t="s">
        <v>66</v>
      </c>
      <c r="G66" s="92"/>
      <c r="H66" s="92"/>
      <c r="I66" s="87"/>
      <c r="J66" s="23" t="str">
        <f>IF(I66&lt;&gt;"",VLOOKUP(I66,'Zdroje-pozice, specifikace, atd'!$K$2:$L$7,2,FALSE),"")</f>
        <v/>
      </c>
      <c r="K66" s="94"/>
      <c r="L66" s="129"/>
      <c r="M66" s="91"/>
      <c r="N66" s="129"/>
      <c r="O66" s="98">
        <f t="shared" si="0"/>
        <v>0</v>
      </c>
      <c r="P66" s="91"/>
    </row>
    <row r="67" spans="1:16" x14ac:dyDescent="0.2">
      <c r="A67" s="89"/>
      <c r="B67" s="23" t="str">
        <f>IF(A67&lt;&gt;"",VLOOKUP(A67,'Zdroje-pozice, specifikace, atd'!$E$2:$F$8,2,FALSE),"")</f>
        <v/>
      </c>
      <c r="C67" s="90" t="s">
        <v>66</v>
      </c>
      <c r="D67" s="89"/>
      <c r="E67" s="23" t="str">
        <f>IF(D67&lt;&gt;"",VLOOKUP(D67,'Zdroje-pozice, specifikace, atd'!$G$2:$H$14,2,FALSE),"")</f>
        <v/>
      </c>
      <c r="F67" s="90" t="s">
        <v>66</v>
      </c>
      <c r="G67" s="92"/>
      <c r="H67" s="92"/>
      <c r="I67" s="87"/>
      <c r="J67" s="23" t="str">
        <f>IF(I67&lt;&gt;"",VLOOKUP(I67,'Zdroje-pozice, specifikace, atd'!$K$2:$L$7,2,FALSE),"")</f>
        <v/>
      </c>
      <c r="K67" s="94"/>
      <c r="L67" s="129"/>
      <c r="M67" s="91"/>
      <c r="N67" s="129"/>
      <c r="O67" s="98">
        <f t="shared" si="0"/>
        <v>0</v>
      </c>
      <c r="P67" s="91"/>
    </row>
    <row r="68" spans="1:16" x14ac:dyDescent="0.2">
      <c r="A68" s="89"/>
      <c r="B68" s="23" t="str">
        <f>IF(A68&lt;&gt;"",VLOOKUP(A68,'Zdroje-pozice, specifikace, atd'!$E$2:$F$8,2,FALSE),"")</f>
        <v/>
      </c>
      <c r="C68" s="90" t="s">
        <v>66</v>
      </c>
      <c r="D68" s="89"/>
      <c r="E68" s="23" t="str">
        <f>IF(D68&lt;&gt;"",VLOOKUP(D68,'Zdroje-pozice, specifikace, atd'!$G$2:$H$14,2,FALSE),"")</f>
        <v/>
      </c>
      <c r="F68" s="90" t="s">
        <v>66</v>
      </c>
      <c r="G68" s="92"/>
      <c r="H68" s="92"/>
      <c r="I68" s="87"/>
      <c r="J68" s="23" t="str">
        <f>IF(I68&lt;&gt;"",VLOOKUP(I68,'Zdroje-pozice, specifikace, atd'!$K$2:$L$7,2,FALSE),"")</f>
        <v/>
      </c>
      <c r="K68" s="94"/>
      <c r="L68" s="129"/>
      <c r="M68" s="91"/>
      <c r="N68" s="129"/>
      <c r="O68" s="98">
        <f t="shared" si="0"/>
        <v>0</v>
      </c>
      <c r="P68" s="91"/>
    </row>
    <row r="69" spans="1:16" x14ac:dyDescent="0.2">
      <c r="A69" s="89"/>
      <c r="B69" s="23" t="str">
        <f>IF(A69&lt;&gt;"",VLOOKUP(A69,'Zdroje-pozice, specifikace, atd'!$E$2:$F$8,2,FALSE),"")</f>
        <v/>
      </c>
      <c r="C69" s="90" t="s">
        <v>66</v>
      </c>
      <c r="D69" s="89"/>
      <c r="E69" s="23" t="str">
        <f>IF(D69&lt;&gt;"",VLOOKUP(D69,'Zdroje-pozice, specifikace, atd'!$G$2:$H$14,2,FALSE),"")</f>
        <v/>
      </c>
      <c r="F69" s="90" t="s">
        <v>66</v>
      </c>
      <c r="G69" s="92"/>
      <c r="H69" s="92"/>
      <c r="I69" s="87"/>
      <c r="J69" s="23" t="str">
        <f>IF(I69&lt;&gt;"",VLOOKUP(I69,'Zdroje-pozice, specifikace, atd'!$K$2:$L$7,2,FALSE),"")</f>
        <v/>
      </c>
      <c r="K69" s="94"/>
      <c r="L69" s="129"/>
      <c r="M69" s="91"/>
      <c r="N69" s="129"/>
      <c r="O69" s="98">
        <f t="shared" si="0"/>
        <v>0</v>
      </c>
      <c r="P69" s="91"/>
    </row>
    <row r="70" spans="1:16" x14ac:dyDescent="0.2">
      <c r="A70" s="89"/>
      <c r="B70" s="23" t="str">
        <f>IF(A70&lt;&gt;"",VLOOKUP(A70,'Zdroje-pozice, specifikace, atd'!$E$2:$F$8,2,FALSE),"")</f>
        <v/>
      </c>
      <c r="C70" s="90" t="s">
        <v>66</v>
      </c>
      <c r="D70" s="89"/>
      <c r="E70" s="23" t="str">
        <f>IF(D70&lt;&gt;"",VLOOKUP(D70,'Zdroje-pozice, specifikace, atd'!$G$2:$H$14,2,FALSE),"")</f>
        <v/>
      </c>
      <c r="F70" s="90" t="s">
        <v>66</v>
      </c>
      <c r="G70" s="92"/>
      <c r="H70" s="92"/>
      <c r="I70" s="87"/>
      <c r="J70" s="23" t="str">
        <f>IF(I70&lt;&gt;"",VLOOKUP(I70,'Zdroje-pozice, specifikace, atd'!$K$2:$L$7,2,FALSE),"")</f>
        <v/>
      </c>
      <c r="K70" s="94"/>
      <c r="L70" s="129"/>
      <c r="M70" s="91"/>
      <c r="N70" s="129"/>
      <c r="O70" s="98">
        <f t="shared" si="0"/>
        <v>0</v>
      </c>
      <c r="P70" s="91"/>
    </row>
    <row r="71" spans="1:16" ht="25.5" customHeight="1" x14ac:dyDescent="0.2">
      <c r="A71" s="68" t="s">
        <v>56</v>
      </c>
      <c r="B71" s="69"/>
      <c r="C71" s="69"/>
      <c r="D71" s="176"/>
      <c r="E71" s="176"/>
      <c r="F71" s="176"/>
      <c r="G71" s="176"/>
      <c r="H71" s="176"/>
      <c r="I71" s="176"/>
      <c r="J71" s="177"/>
      <c r="K71" s="104">
        <f>SUM(K10:K39)</f>
        <v>0</v>
      </c>
      <c r="L71" s="170"/>
      <c r="M71" s="169"/>
      <c r="N71" s="169"/>
      <c r="O71" s="105">
        <f>SUM(O10:O39)</f>
        <v>0</v>
      </c>
      <c r="P71" s="105">
        <f>SUM(P10:P39)</f>
        <v>0</v>
      </c>
    </row>
    <row r="72" spans="1:16" ht="26.25" customHeight="1" x14ac:dyDescent="0.2">
      <c r="A72" s="178" t="s">
        <v>57</v>
      </c>
      <c r="B72" s="179"/>
      <c r="C72" s="179"/>
      <c r="D72" s="179"/>
      <c r="E72" s="179"/>
      <c r="F72" s="179"/>
      <c r="G72" s="179"/>
      <c r="H72" s="179"/>
      <c r="I72" s="179"/>
      <c r="J72" s="180"/>
      <c r="K72" s="104">
        <f>SUM(K41:K70)</f>
        <v>0</v>
      </c>
      <c r="L72" s="170"/>
      <c r="M72" s="169"/>
      <c r="N72" s="169"/>
      <c r="O72" s="105">
        <f>SUM(O41:O70)</f>
        <v>0</v>
      </c>
      <c r="P72" s="105">
        <f>SUM(P41:P70)</f>
        <v>0</v>
      </c>
    </row>
    <row r="73" spans="1:16" ht="24.75" customHeight="1" x14ac:dyDescent="0.2">
      <c r="A73" s="178" t="s">
        <v>33</v>
      </c>
      <c r="B73" s="179"/>
      <c r="C73" s="179"/>
      <c r="D73" s="179"/>
      <c r="E73" s="179"/>
      <c r="F73" s="179"/>
      <c r="G73" s="179"/>
      <c r="H73" s="179"/>
      <c r="I73" s="179"/>
      <c r="J73" s="180"/>
      <c r="K73" s="104">
        <f>K71+K72</f>
        <v>0</v>
      </c>
      <c r="L73" s="170"/>
      <c r="M73" s="169"/>
      <c r="N73" s="169"/>
      <c r="O73" s="105">
        <f>O71+O72</f>
        <v>0</v>
      </c>
      <c r="P73" s="105">
        <f>P71+P72</f>
        <v>0</v>
      </c>
    </row>
    <row r="74" spans="1:16" ht="29.25" customHeight="1" x14ac:dyDescent="0.2">
      <c r="A74" s="174" t="s">
        <v>69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</row>
    <row r="75" spans="1:16" x14ac:dyDescent="0.2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1:16" ht="15" customHeight="1" x14ac:dyDescent="0.2">
      <c r="A76" s="81" t="s">
        <v>63</v>
      </c>
      <c r="B76" s="82"/>
      <c r="C76" s="82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4"/>
    </row>
    <row r="77" spans="1:16" x14ac:dyDescent="0.2">
      <c r="A77" s="64" t="s">
        <v>130</v>
      </c>
    </row>
    <row r="78" spans="1:16" ht="154.5" customHeight="1" x14ac:dyDescent="0.2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</row>
  </sheetData>
  <sheetProtection algorithmName="SHA-512" hashValue="YfJKLX8QvynIkS3FrDjz3ND/3rE6NZn8kifpK1yxqnRuHuLxLqGBfvCZAgPYXPfF5fWcYMOIKZUu+U7WGL7+Ig==" saltValue="5taCKr7hVGGZN9IrVHNHOg==" spinCount="100000" sheet="1"/>
  <customSheetViews>
    <customSheetView guid="{93EE9DDB-BFB2-455B-94B6-7E469AA41DDC}">
      <pane ySplit="8" topLeftCell="A9" activePane="bottomLeft" state="frozen"/>
      <selection pane="bottomLeft" activeCell="A10" sqref="A10"/>
      <pageMargins left="0.7" right="0.7" top="0.78740157499999996" bottom="0.78740157499999996" header="0.3" footer="0.3"/>
      <pageSetup paperSize="9" orientation="portrait" r:id="rId1"/>
    </customSheetView>
  </customSheetViews>
  <mergeCells count="11">
    <mergeCell ref="A78:P78"/>
    <mergeCell ref="A6:P6"/>
    <mergeCell ref="A9:P9"/>
    <mergeCell ref="L71:N71"/>
    <mergeCell ref="L72:N72"/>
    <mergeCell ref="L73:N73"/>
    <mergeCell ref="A74:P74"/>
    <mergeCell ref="A40:P40"/>
    <mergeCell ref="D71:J71"/>
    <mergeCell ref="A72:J72"/>
    <mergeCell ref="A73:J73"/>
  </mergeCells>
  <conditionalFormatting sqref="F10">
    <cfRule type="expression" dxfId="13" priority="9">
      <formula>$E10&lt;&gt;8</formula>
    </cfRule>
  </conditionalFormatting>
  <conditionalFormatting sqref="F11:F39">
    <cfRule type="expression" dxfId="12" priority="8">
      <formula>$E11&lt;&gt;8</formula>
    </cfRule>
  </conditionalFormatting>
  <conditionalFormatting sqref="C10:C39">
    <cfRule type="expression" dxfId="11" priority="3">
      <formula>$B10&lt;&gt;11</formula>
    </cfRule>
  </conditionalFormatting>
  <conditionalFormatting sqref="C42:C70">
    <cfRule type="expression" dxfId="10" priority="5">
      <formula>$B42&lt;&gt;7</formula>
    </cfRule>
  </conditionalFormatting>
  <conditionalFormatting sqref="F42:F70">
    <cfRule type="expression" dxfId="9" priority="4">
      <formula>$E42&lt;&gt;13</formula>
    </cfRule>
  </conditionalFormatting>
  <conditionalFormatting sqref="C41">
    <cfRule type="expression" dxfId="8" priority="2">
      <formula>$B41&lt;&gt;7</formula>
    </cfRule>
  </conditionalFormatting>
  <conditionalFormatting sqref="F41">
    <cfRule type="expression" dxfId="7" priority="1">
      <formula>$E41&lt;&gt;13</formula>
    </cfRule>
  </conditionalFormatting>
  <pageMargins left="0.7" right="0.7" top="0.78740157499999996" bottom="0.78740157499999996" header="0.3" footer="0.3"/>
  <pageSetup paperSize="9" orientation="portrait" r:id="rId2"/>
  <ignoredErrors>
    <ignoredError sqref="C1:C4" unlockedFormula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>
          <x14:formula1>
            <xm:f>'Zdroje-pozice, specifikace, atd'!$A$2:$A$12</xm:f>
          </x14:formula1>
          <xm:sqref>A10:A39</xm:sqref>
        </x14:dataValidation>
        <x14:dataValidation type="list" allowBlank="1" showInputMessage="1">
          <x14:formula1>
            <xm:f>'Zdroje-pozice, specifikace, atd'!$E$2:$E$8</xm:f>
          </x14:formula1>
          <xm:sqref>A41:A70</xm:sqref>
        </x14:dataValidation>
        <x14:dataValidation type="list" allowBlank="1" showInputMessage="1">
          <x14:formula1>
            <xm:f>'Zdroje-pozice, specifikace, atd'!$C$2:$C$9</xm:f>
          </x14:formula1>
          <xm:sqref>D10:D39</xm:sqref>
        </x14:dataValidation>
        <x14:dataValidation type="list" allowBlank="1" showInputMessage="1">
          <x14:formula1>
            <xm:f>'Zdroje-pozice, specifikace, atd'!$G$2:$G$14</xm:f>
          </x14:formula1>
          <xm:sqref>D41:D70</xm:sqref>
        </x14:dataValidation>
        <x14:dataValidation type="list" allowBlank="1" showInputMessage="1" showErrorMessage="1">
          <x14:formula1>
            <xm:f>'Zdroje-pozice, specifikace, atd'!$I$2:$I$3</xm:f>
          </x14:formula1>
          <xm:sqref>G10:G39</xm:sqref>
        </x14:dataValidation>
        <x14:dataValidation type="list" allowBlank="1" showInputMessage="1" showErrorMessage="1">
          <x14:formula1>
            <xm:f>'Zdroje-pozice, specifikace, atd'!$K$2:$K$7</xm:f>
          </x14:formula1>
          <xm:sqref>I10:I39 I41:I70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499984740745262"/>
  </sheetPr>
  <dimension ref="A1:M78"/>
  <sheetViews>
    <sheetView tabSelected="1" zoomScaleNormal="100" workbookViewId="0">
      <pane ySplit="8" topLeftCell="A9" activePane="bottomLeft" state="frozen"/>
      <selection pane="bottomLeft"/>
    </sheetView>
  </sheetViews>
  <sheetFormatPr defaultRowHeight="12.75" x14ac:dyDescent="0.2"/>
  <cols>
    <col min="1" max="1" width="39.7109375" style="64" customWidth="1"/>
    <col min="2" max="2" width="14.7109375" style="64" hidden="1" customWidth="1"/>
    <col min="3" max="3" width="26.7109375" style="64" customWidth="1"/>
    <col min="4" max="4" width="35.85546875" style="64" customWidth="1"/>
    <col min="5" max="5" width="15.28515625" style="64" hidden="1" customWidth="1"/>
    <col min="6" max="6" width="25" style="64" customWidth="1"/>
    <col min="7" max="7" width="13.28515625" style="64" customWidth="1"/>
    <col min="8" max="8" width="12.42578125" style="64" customWidth="1"/>
    <col min="9" max="9" width="12.85546875" style="64" customWidth="1"/>
    <col min="10" max="10" width="14" style="64" customWidth="1"/>
    <col min="11" max="11" width="14.85546875" style="64" customWidth="1"/>
    <col min="12" max="12" width="17.85546875" style="64" customWidth="1"/>
    <col min="13" max="13" width="0" style="65" hidden="1" customWidth="1"/>
    <col min="14" max="16384" width="9.140625" style="64"/>
  </cols>
  <sheetData>
    <row r="1" spans="1:13" s="25" customFormat="1" x14ac:dyDescent="0.2">
      <c r="A1" s="24" t="s">
        <v>31</v>
      </c>
      <c r="B1" s="24"/>
      <c r="C1" s="107" t="str">
        <f>IF('C1'!$C$1&lt;&gt;"",'C1'!$C$1,"")</f>
        <v/>
      </c>
      <c r="G1" s="10"/>
      <c r="H1" s="27"/>
      <c r="I1" s="27"/>
    </row>
    <row r="2" spans="1:13" s="25" customFormat="1" x14ac:dyDescent="0.2">
      <c r="A2" s="24" t="s">
        <v>0</v>
      </c>
      <c r="B2" s="24"/>
      <c r="C2" s="107" t="str">
        <f>IF('C1'!$C$2&lt;&gt;"",'C1'!$C$2,"")</f>
        <v/>
      </c>
      <c r="G2" s="10"/>
      <c r="H2" s="27"/>
      <c r="I2" s="27"/>
    </row>
    <row r="3" spans="1:13" s="25" customFormat="1" x14ac:dyDescent="0.2">
      <c r="A3" s="24" t="s">
        <v>1</v>
      </c>
      <c r="B3" s="24"/>
      <c r="C3" s="107" t="str">
        <f>IF('C1'!$C$3&lt;&gt;"",'C1'!$C$3,"")</f>
        <v/>
      </c>
      <c r="G3" s="10"/>
      <c r="H3" s="27"/>
      <c r="I3" s="27"/>
    </row>
    <row r="4" spans="1:13" s="25" customFormat="1" x14ac:dyDescent="0.2">
      <c r="A4" s="24" t="s">
        <v>113</v>
      </c>
      <c r="B4" s="24"/>
      <c r="C4" s="107" t="str">
        <f>IF('C1'!$C$4&lt;&gt;"",'C1'!$C$4,"")</f>
        <v/>
      </c>
      <c r="G4" s="10"/>
      <c r="H4" s="27"/>
      <c r="I4" s="27"/>
    </row>
    <row r="5" spans="1:13" ht="7.35" customHeight="1" x14ac:dyDescent="0.2"/>
    <row r="6" spans="1:13" ht="34.5" customHeight="1" x14ac:dyDescent="0.2">
      <c r="A6" s="160" t="s">
        <v>62</v>
      </c>
      <c r="B6" s="164"/>
      <c r="C6" s="164"/>
      <c r="D6" s="142"/>
      <c r="E6" s="142"/>
      <c r="F6" s="142"/>
      <c r="G6" s="142"/>
      <c r="H6" s="142"/>
      <c r="I6" s="165"/>
      <c r="J6" s="165"/>
      <c r="K6" s="165"/>
      <c r="L6" s="165"/>
    </row>
    <row r="7" spans="1:13" ht="6" customHeight="1" x14ac:dyDescent="0.2">
      <c r="A7" s="66"/>
      <c r="B7" s="66"/>
      <c r="C7" s="66"/>
      <c r="D7" s="67"/>
      <c r="E7" s="67"/>
      <c r="F7" s="67"/>
      <c r="G7" s="67"/>
      <c r="H7" s="67"/>
      <c r="I7" s="67"/>
      <c r="J7" s="67"/>
      <c r="K7" s="67"/>
      <c r="L7" s="67"/>
    </row>
    <row r="8" spans="1:13" ht="55.5" customHeight="1" x14ac:dyDescent="0.2">
      <c r="A8" s="7" t="s">
        <v>140</v>
      </c>
      <c r="B8" s="7" t="s">
        <v>141</v>
      </c>
      <c r="C8" s="7" t="s">
        <v>144</v>
      </c>
      <c r="D8" s="7" t="s">
        <v>60</v>
      </c>
      <c r="E8" s="7" t="s">
        <v>142</v>
      </c>
      <c r="F8" s="7" t="s">
        <v>143</v>
      </c>
      <c r="G8" s="4" t="s">
        <v>70</v>
      </c>
      <c r="H8" s="4" t="s">
        <v>27</v>
      </c>
      <c r="I8" s="4" t="s">
        <v>131</v>
      </c>
      <c r="J8" s="4" t="s">
        <v>29</v>
      </c>
      <c r="K8" s="4" t="s">
        <v>168</v>
      </c>
      <c r="L8" s="4" t="s">
        <v>169</v>
      </c>
    </row>
    <row r="9" spans="1:13" ht="24.75" customHeight="1" x14ac:dyDescent="0.2">
      <c r="A9" s="166" t="s">
        <v>32</v>
      </c>
      <c r="B9" s="166"/>
      <c r="C9" s="166"/>
      <c r="D9" s="166"/>
      <c r="E9" s="166"/>
      <c r="F9" s="166"/>
      <c r="G9" s="173"/>
      <c r="H9" s="173"/>
      <c r="I9" s="173"/>
      <c r="J9" s="173"/>
      <c r="K9" s="173"/>
      <c r="L9" s="173"/>
    </row>
    <row r="10" spans="1:13" x14ac:dyDescent="0.2">
      <c r="A10" s="89"/>
      <c r="B10" s="23" t="str">
        <f>IF(A10&lt;&gt;"",VLOOKUP(A10,'Zdroje-pozice, specifikace, atd'!$A$2:$B$12,2,FALSE),"")</f>
        <v/>
      </c>
      <c r="C10" s="90" t="s">
        <v>66</v>
      </c>
      <c r="D10" s="89"/>
      <c r="E10" s="23" t="str">
        <f>IF(D10&lt;&gt;"",VLOOKUP(D10,'Zdroje-pozice, specifikace, atd'!$C$2:$D$9,2,FALSE),"")</f>
        <v/>
      </c>
      <c r="F10" s="90" t="s">
        <v>66</v>
      </c>
      <c r="G10" s="92"/>
      <c r="H10" s="92"/>
      <c r="I10" s="124"/>
      <c r="J10" s="124"/>
      <c r="K10" s="98">
        <f t="shared" ref="K10:K39" si="0">J10*I10</f>
        <v>0</v>
      </c>
      <c r="L10" s="125"/>
      <c r="M10" s="65">
        <f>IF(I10&lt;&gt;"",L10/I10,0)</f>
        <v>0</v>
      </c>
    </row>
    <row r="11" spans="1:13" x14ac:dyDescent="0.2">
      <c r="A11" s="89"/>
      <c r="B11" s="23" t="str">
        <f>IF(A11&lt;&gt;"",VLOOKUP(A11,'Zdroje-pozice, specifikace, atd'!$A$2:$B$12,2,FALSE),"")</f>
        <v/>
      </c>
      <c r="C11" s="90" t="s">
        <v>66</v>
      </c>
      <c r="D11" s="89"/>
      <c r="E11" s="23" t="str">
        <f>IF(D11&lt;&gt;"",VLOOKUP(D11,'Zdroje-pozice, specifikace, atd'!$C$2:$D$9,2,FALSE),"")</f>
        <v/>
      </c>
      <c r="F11" s="90" t="s">
        <v>66</v>
      </c>
      <c r="G11" s="92"/>
      <c r="H11" s="92"/>
      <c r="I11" s="131"/>
      <c r="J11" s="124"/>
      <c r="K11" s="98">
        <f t="shared" si="0"/>
        <v>0</v>
      </c>
      <c r="L11" s="125"/>
      <c r="M11" s="65">
        <f>IF(I11&lt;&gt;"",L11/I11,0)</f>
        <v>0</v>
      </c>
    </row>
    <row r="12" spans="1:13" x14ac:dyDescent="0.2">
      <c r="A12" s="89"/>
      <c r="B12" s="23" t="str">
        <f>IF(A12&lt;&gt;"",VLOOKUP(A12,'Zdroje-pozice, specifikace, atd'!$A$2:$B$12,2,FALSE),"")</f>
        <v/>
      </c>
      <c r="C12" s="90" t="s">
        <v>66</v>
      </c>
      <c r="D12" s="89"/>
      <c r="E12" s="23" t="str">
        <f>IF(D12&lt;&gt;"",VLOOKUP(D12,'Zdroje-pozice, specifikace, atd'!$C$2:$D$9,2,FALSE),"")</f>
        <v/>
      </c>
      <c r="F12" s="90" t="s">
        <v>66</v>
      </c>
      <c r="G12" s="92"/>
      <c r="H12" s="92"/>
      <c r="I12" s="131"/>
      <c r="J12" s="124"/>
      <c r="K12" s="98">
        <f t="shared" si="0"/>
        <v>0</v>
      </c>
      <c r="L12" s="125"/>
      <c r="M12" s="65">
        <f>IF(I12&lt;&gt;"",L12/I12,0)</f>
        <v>0</v>
      </c>
    </row>
    <row r="13" spans="1:13" x14ac:dyDescent="0.2">
      <c r="A13" s="89"/>
      <c r="B13" s="23" t="str">
        <f>IF(A13&lt;&gt;"",VLOOKUP(A13,'Zdroje-pozice, specifikace, atd'!$A$2:$B$12,2,FALSE),"")</f>
        <v/>
      </c>
      <c r="C13" s="90" t="s">
        <v>66</v>
      </c>
      <c r="D13" s="89"/>
      <c r="E13" s="23" t="str">
        <f>IF(D13&lt;&gt;"",VLOOKUP(D13,'Zdroje-pozice, specifikace, atd'!$C$2:$D$9,2,FALSE),"")</f>
        <v/>
      </c>
      <c r="F13" s="90" t="s">
        <v>66</v>
      </c>
      <c r="G13" s="92"/>
      <c r="H13" s="92"/>
      <c r="I13" s="131"/>
      <c r="J13" s="124"/>
      <c r="K13" s="98">
        <f t="shared" si="0"/>
        <v>0</v>
      </c>
      <c r="L13" s="125"/>
      <c r="M13" s="65">
        <f t="shared" ref="M13:M38" si="1">IF(I13&lt;&gt;"",L13/I13,0)</f>
        <v>0</v>
      </c>
    </row>
    <row r="14" spans="1:13" x14ac:dyDescent="0.2">
      <c r="A14" s="89"/>
      <c r="B14" s="23" t="str">
        <f>IF(A14&lt;&gt;"",VLOOKUP(A14,'Zdroje-pozice, specifikace, atd'!$A$2:$B$12,2,FALSE),"")</f>
        <v/>
      </c>
      <c r="C14" s="90" t="s">
        <v>66</v>
      </c>
      <c r="D14" s="89"/>
      <c r="E14" s="23" t="str">
        <f>IF(D14&lt;&gt;"",VLOOKUP(D14,'Zdroje-pozice, specifikace, atd'!$C$2:$D$9,2,FALSE),"")</f>
        <v/>
      </c>
      <c r="F14" s="90" t="s">
        <v>66</v>
      </c>
      <c r="G14" s="92"/>
      <c r="H14" s="92"/>
      <c r="I14" s="131"/>
      <c r="J14" s="124"/>
      <c r="K14" s="98">
        <f t="shared" si="0"/>
        <v>0</v>
      </c>
      <c r="L14" s="125"/>
      <c r="M14" s="65">
        <f t="shared" si="1"/>
        <v>0</v>
      </c>
    </row>
    <row r="15" spans="1:13" x14ac:dyDescent="0.2">
      <c r="A15" s="89"/>
      <c r="B15" s="23" t="str">
        <f>IF(A15&lt;&gt;"",VLOOKUP(A15,'Zdroje-pozice, specifikace, atd'!$A$2:$B$12,2,FALSE),"")</f>
        <v/>
      </c>
      <c r="C15" s="90" t="s">
        <v>66</v>
      </c>
      <c r="D15" s="89"/>
      <c r="E15" s="23" t="str">
        <f>IF(D15&lt;&gt;"",VLOOKUP(D15,'Zdroje-pozice, specifikace, atd'!$C$2:$D$9,2,FALSE),"")</f>
        <v/>
      </c>
      <c r="F15" s="90" t="s">
        <v>66</v>
      </c>
      <c r="G15" s="92"/>
      <c r="H15" s="92"/>
      <c r="I15" s="131"/>
      <c r="J15" s="124"/>
      <c r="K15" s="98">
        <f t="shared" si="0"/>
        <v>0</v>
      </c>
      <c r="L15" s="125"/>
      <c r="M15" s="65">
        <f t="shared" si="1"/>
        <v>0</v>
      </c>
    </row>
    <row r="16" spans="1:13" x14ac:dyDescent="0.2">
      <c r="A16" s="89"/>
      <c r="B16" s="23" t="str">
        <f>IF(A16&lt;&gt;"",VLOOKUP(A16,'Zdroje-pozice, specifikace, atd'!$A$2:$B$12,2,FALSE),"")</f>
        <v/>
      </c>
      <c r="C16" s="90" t="s">
        <v>66</v>
      </c>
      <c r="D16" s="89"/>
      <c r="E16" s="23" t="str">
        <f>IF(D16&lt;&gt;"",VLOOKUP(D16,'Zdroje-pozice, specifikace, atd'!$C$2:$D$9,2,FALSE),"")</f>
        <v/>
      </c>
      <c r="F16" s="90" t="s">
        <v>66</v>
      </c>
      <c r="G16" s="92"/>
      <c r="H16" s="92"/>
      <c r="I16" s="131"/>
      <c r="J16" s="124"/>
      <c r="K16" s="98">
        <f t="shared" si="0"/>
        <v>0</v>
      </c>
      <c r="L16" s="125"/>
      <c r="M16" s="65">
        <f t="shared" si="1"/>
        <v>0</v>
      </c>
    </row>
    <row r="17" spans="1:13" x14ac:dyDescent="0.2">
      <c r="A17" s="89"/>
      <c r="B17" s="23" t="str">
        <f>IF(A17&lt;&gt;"",VLOOKUP(A17,'Zdroje-pozice, specifikace, atd'!$A$2:$B$12,2,FALSE),"")</f>
        <v/>
      </c>
      <c r="C17" s="90" t="s">
        <v>66</v>
      </c>
      <c r="D17" s="89"/>
      <c r="E17" s="23" t="str">
        <f>IF(D17&lt;&gt;"",VLOOKUP(D17,'Zdroje-pozice, specifikace, atd'!$C$2:$D$9,2,FALSE),"")</f>
        <v/>
      </c>
      <c r="F17" s="90" t="s">
        <v>66</v>
      </c>
      <c r="G17" s="92"/>
      <c r="H17" s="92"/>
      <c r="I17" s="131"/>
      <c r="J17" s="124"/>
      <c r="K17" s="98">
        <f t="shared" si="0"/>
        <v>0</v>
      </c>
      <c r="L17" s="125"/>
      <c r="M17" s="65">
        <f t="shared" si="1"/>
        <v>0</v>
      </c>
    </row>
    <row r="18" spans="1:13" x14ac:dyDescent="0.2">
      <c r="A18" s="89"/>
      <c r="B18" s="23" t="str">
        <f>IF(A18&lt;&gt;"",VLOOKUP(A18,'Zdroje-pozice, specifikace, atd'!$A$2:$B$12,2,FALSE),"")</f>
        <v/>
      </c>
      <c r="C18" s="90" t="s">
        <v>66</v>
      </c>
      <c r="D18" s="89"/>
      <c r="E18" s="88" t="str">
        <f>IF(D18&lt;&gt;"",VLOOKUP(D18,'Zdroje-pozice, specifikace, atd'!$C$2:$D$9,2,FALSE),"")</f>
        <v/>
      </c>
      <c r="F18" s="93" t="s">
        <v>66</v>
      </c>
      <c r="G18" s="92"/>
      <c r="H18" s="92"/>
      <c r="I18" s="91"/>
      <c r="J18" s="91"/>
      <c r="K18" s="98">
        <f t="shared" si="0"/>
        <v>0</v>
      </c>
      <c r="L18" s="125"/>
      <c r="M18" s="65">
        <f t="shared" si="1"/>
        <v>0</v>
      </c>
    </row>
    <row r="19" spans="1:13" x14ac:dyDescent="0.2">
      <c r="A19" s="89"/>
      <c r="B19" s="23" t="str">
        <f>IF(A19&lt;&gt;"",VLOOKUP(A19,'Zdroje-pozice, specifikace, atd'!$A$2:$B$12,2,FALSE),"")</f>
        <v/>
      </c>
      <c r="C19" s="90" t="s">
        <v>66</v>
      </c>
      <c r="D19" s="89"/>
      <c r="E19" s="88" t="str">
        <f>IF(D19&lt;&gt;"",VLOOKUP(D19,'Zdroje-pozice, specifikace, atd'!$C$2:$D$9,2,FALSE),"")</f>
        <v/>
      </c>
      <c r="F19" s="93" t="s">
        <v>66</v>
      </c>
      <c r="G19" s="92"/>
      <c r="H19" s="92"/>
      <c r="I19" s="91"/>
      <c r="J19" s="91"/>
      <c r="K19" s="98">
        <f t="shared" si="0"/>
        <v>0</v>
      </c>
      <c r="L19" s="125"/>
      <c r="M19" s="65">
        <f t="shared" si="1"/>
        <v>0</v>
      </c>
    </row>
    <row r="20" spans="1:13" x14ac:dyDescent="0.2">
      <c r="A20" s="89"/>
      <c r="B20" s="23" t="str">
        <f>IF(A20&lt;&gt;"",VLOOKUP(A20,'Zdroje-pozice, specifikace, atd'!$A$2:$B$12,2,FALSE),"")</f>
        <v/>
      </c>
      <c r="C20" s="90" t="s">
        <v>66</v>
      </c>
      <c r="D20" s="89"/>
      <c r="E20" s="88" t="str">
        <f>IF(D20&lt;&gt;"",VLOOKUP(D20,'Zdroje-pozice, specifikace, atd'!$C$2:$D$9,2,FALSE),"")</f>
        <v/>
      </c>
      <c r="F20" s="93" t="s">
        <v>66</v>
      </c>
      <c r="G20" s="92"/>
      <c r="H20" s="92"/>
      <c r="I20" s="91"/>
      <c r="J20" s="91"/>
      <c r="K20" s="98">
        <f t="shared" si="0"/>
        <v>0</v>
      </c>
      <c r="L20" s="125"/>
      <c r="M20" s="65">
        <f t="shared" si="1"/>
        <v>0</v>
      </c>
    </row>
    <row r="21" spans="1:13" x14ac:dyDescent="0.2">
      <c r="A21" s="89"/>
      <c r="B21" s="23" t="str">
        <f>IF(A21&lt;&gt;"",VLOOKUP(A21,'Zdroje-pozice, specifikace, atd'!$A$2:$B$12,2,FALSE),"")</f>
        <v/>
      </c>
      <c r="C21" s="90"/>
      <c r="D21" s="89"/>
      <c r="E21" s="88" t="str">
        <f>IF(D21&lt;&gt;"",VLOOKUP(D21,'Zdroje-pozice, specifikace, atd'!$C$2:$D$9,2,FALSE),"")</f>
        <v/>
      </c>
      <c r="F21" s="93"/>
      <c r="G21" s="92"/>
      <c r="H21" s="92"/>
      <c r="I21" s="91"/>
      <c r="J21" s="91"/>
      <c r="K21" s="98">
        <f t="shared" si="0"/>
        <v>0</v>
      </c>
      <c r="L21" s="125"/>
      <c r="M21" s="65">
        <f t="shared" si="1"/>
        <v>0</v>
      </c>
    </row>
    <row r="22" spans="1:13" x14ac:dyDescent="0.2">
      <c r="A22" s="89"/>
      <c r="B22" s="23" t="str">
        <f>IF(A22&lt;&gt;"",VLOOKUP(A22,'Zdroje-pozice, specifikace, atd'!$A$2:$B$12,2,FALSE),"")</f>
        <v/>
      </c>
      <c r="C22" s="90" t="s">
        <v>66</v>
      </c>
      <c r="D22" s="89"/>
      <c r="E22" s="88" t="str">
        <f>IF(D22&lt;&gt;"",VLOOKUP(D22,'Zdroje-pozice, specifikace, atd'!$C$2:$D$9,2,FALSE),"")</f>
        <v/>
      </c>
      <c r="F22" s="93" t="s">
        <v>66</v>
      </c>
      <c r="G22" s="92"/>
      <c r="H22" s="92"/>
      <c r="I22" s="91"/>
      <c r="J22" s="91"/>
      <c r="K22" s="98">
        <f t="shared" si="0"/>
        <v>0</v>
      </c>
      <c r="L22" s="125"/>
      <c r="M22" s="65">
        <f t="shared" si="1"/>
        <v>0</v>
      </c>
    </row>
    <row r="23" spans="1:13" x14ac:dyDescent="0.2">
      <c r="A23" s="89"/>
      <c r="B23" s="23" t="str">
        <f>IF(A23&lt;&gt;"",VLOOKUP(A23,'Zdroje-pozice, specifikace, atd'!$A$2:$B$12,2,FALSE),"")</f>
        <v/>
      </c>
      <c r="C23" s="90" t="s">
        <v>66</v>
      </c>
      <c r="D23" s="89"/>
      <c r="E23" s="88" t="str">
        <f>IF(D23&lt;&gt;"",VLOOKUP(D23,'Zdroje-pozice, specifikace, atd'!$C$2:$D$9,2,FALSE),"")</f>
        <v/>
      </c>
      <c r="F23" s="93" t="s">
        <v>66</v>
      </c>
      <c r="G23" s="92"/>
      <c r="H23" s="92"/>
      <c r="I23" s="91"/>
      <c r="J23" s="91"/>
      <c r="K23" s="98">
        <f t="shared" si="0"/>
        <v>0</v>
      </c>
      <c r="L23" s="125"/>
      <c r="M23" s="65">
        <f t="shared" si="1"/>
        <v>0</v>
      </c>
    </row>
    <row r="24" spans="1:13" x14ac:dyDescent="0.2">
      <c r="A24" s="89"/>
      <c r="B24" s="23" t="str">
        <f>IF(A24&lt;&gt;"",VLOOKUP(A24,'Zdroje-pozice, specifikace, atd'!$A$2:$B$12,2,FALSE),"")</f>
        <v/>
      </c>
      <c r="C24" s="90" t="s">
        <v>66</v>
      </c>
      <c r="D24" s="89"/>
      <c r="E24" s="88" t="str">
        <f>IF(D24&lt;&gt;"",VLOOKUP(D24,'Zdroje-pozice, specifikace, atd'!$C$2:$D$9,2,FALSE),"")</f>
        <v/>
      </c>
      <c r="F24" s="93" t="s">
        <v>66</v>
      </c>
      <c r="G24" s="92"/>
      <c r="H24" s="92"/>
      <c r="I24" s="91"/>
      <c r="J24" s="91"/>
      <c r="K24" s="98">
        <f t="shared" si="0"/>
        <v>0</v>
      </c>
      <c r="L24" s="125"/>
      <c r="M24" s="65">
        <f t="shared" si="1"/>
        <v>0</v>
      </c>
    </row>
    <row r="25" spans="1:13" x14ac:dyDescent="0.2">
      <c r="A25" s="89"/>
      <c r="B25" s="23" t="str">
        <f>IF(A25&lt;&gt;"",VLOOKUP(A25,'Zdroje-pozice, specifikace, atd'!$A$2:$B$12,2,FALSE),"")</f>
        <v/>
      </c>
      <c r="C25" s="90" t="s">
        <v>66</v>
      </c>
      <c r="D25" s="89"/>
      <c r="E25" s="88" t="str">
        <f>IF(D25&lt;&gt;"",VLOOKUP(D25,'Zdroje-pozice, specifikace, atd'!$C$2:$D$9,2,FALSE),"")</f>
        <v/>
      </c>
      <c r="F25" s="93" t="s">
        <v>66</v>
      </c>
      <c r="G25" s="92"/>
      <c r="H25" s="92"/>
      <c r="I25" s="91"/>
      <c r="J25" s="91"/>
      <c r="K25" s="98">
        <f t="shared" si="0"/>
        <v>0</v>
      </c>
      <c r="L25" s="125"/>
      <c r="M25" s="65">
        <f t="shared" si="1"/>
        <v>0</v>
      </c>
    </row>
    <row r="26" spans="1:13" x14ac:dyDescent="0.2">
      <c r="A26" s="89"/>
      <c r="B26" s="23" t="str">
        <f>IF(A26&lt;&gt;"",VLOOKUP(A26,'Zdroje-pozice, specifikace, atd'!$A$2:$B$12,2,FALSE),"")</f>
        <v/>
      </c>
      <c r="C26" s="90" t="s">
        <v>66</v>
      </c>
      <c r="D26" s="89"/>
      <c r="E26" s="88" t="str">
        <f>IF(D26&lt;&gt;"",VLOOKUP(D26,'Zdroje-pozice, specifikace, atd'!$C$2:$D$9,2,FALSE),"")</f>
        <v/>
      </c>
      <c r="F26" s="93" t="s">
        <v>66</v>
      </c>
      <c r="G26" s="92"/>
      <c r="H26" s="92"/>
      <c r="I26" s="91"/>
      <c r="J26" s="91"/>
      <c r="K26" s="98">
        <f t="shared" si="0"/>
        <v>0</v>
      </c>
      <c r="L26" s="125"/>
      <c r="M26" s="65">
        <f t="shared" si="1"/>
        <v>0</v>
      </c>
    </row>
    <row r="27" spans="1:13" x14ac:dyDescent="0.2">
      <c r="A27" s="89"/>
      <c r="B27" s="23" t="str">
        <f>IF(A27&lt;&gt;"",VLOOKUP(A27,'Zdroje-pozice, specifikace, atd'!$A$2:$B$12,2,FALSE),"")</f>
        <v/>
      </c>
      <c r="C27" s="90" t="s">
        <v>66</v>
      </c>
      <c r="D27" s="89"/>
      <c r="E27" s="88" t="str">
        <f>IF(D27&lt;&gt;"",VLOOKUP(D27,'Zdroje-pozice, specifikace, atd'!$C$2:$D$9,2,FALSE),"")</f>
        <v/>
      </c>
      <c r="F27" s="93" t="s">
        <v>66</v>
      </c>
      <c r="G27" s="92"/>
      <c r="H27" s="92"/>
      <c r="I27" s="91"/>
      <c r="J27" s="91"/>
      <c r="K27" s="98">
        <f t="shared" si="0"/>
        <v>0</v>
      </c>
      <c r="L27" s="125"/>
      <c r="M27" s="65">
        <f t="shared" si="1"/>
        <v>0</v>
      </c>
    </row>
    <row r="28" spans="1:13" x14ac:dyDescent="0.2">
      <c r="A28" s="89"/>
      <c r="B28" s="23" t="str">
        <f>IF(A28&lt;&gt;"",VLOOKUP(A28,'Zdroje-pozice, specifikace, atd'!$A$2:$B$12,2,FALSE),"")</f>
        <v/>
      </c>
      <c r="C28" s="90" t="s">
        <v>66</v>
      </c>
      <c r="D28" s="89"/>
      <c r="E28" s="88" t="str">
        <f>IF(D28&lt;&gt;"",VLOOKUP(D28,'Zdroje-pozice, specifikace, atd'!$C$2:$D$9,2,FALSE),"")</f>
        <v/>
      </c>
      <c r="F28" s="93" t="s">
        <v>66</v>
      </c>
      <c r="G28" s="92"/>
      <c r="H28" s="92"/>
      <c r="I28" s="91"/>
      <c r="J28" s="91"/>
      <c r="K28" s="98">
        <f t="shared" si="0"/>
        <v>0</v>
      </c>
      <c r="L28" s="125"/>
      <c r="M28" s="65">
        <f t="shared" si="1"/>
        <v>0</v>
      </c>
    </row>
    <row r="29" spans="1:13" x14ac:dyDescent="0.2">
      <c r="A29" s="89"/>
      <c r="B29" s="23" t="str">
        <f>IF(A29&lt;&gt;"",VLOOKUP(A29,'Zdroje-pozice, specifikace, atd'!$A$2:$B$12,2,FALSE),"")</f>
        <v/>
      </c>
      <c r="C29" s="90" t="s">
        <v>66</v>
      </c>
      <c r="D29" s="89"/>
      <c r="E29" s="88" t="str">
        <f>IF(D29&lt;&gt;"",VLOOKUP(D29,'Zdroje-pozice, specifikace, atd'!$C$2:$D$9,2,FALSE),"")</f>
        <v/>
      </c>
      <c r="F29" s="93" t="s">
        <v>66</v>
      </c>
      <c r="G29" s="92"/>
      <c r="H29" s="92"/>
      <c r="I29" s="91"/>
      <c r="J29" s="91"/>
      <c r="K29" s="98">
        <f t="shared" si="0"/>
        <v>0</v>
      </c>
      <c r="L29" s="125"/>
      <c r="M29" s="65">
        <f t="shared" si="1"/>
        <v>0</v>
      </c>
    </row>
    <row r="30" spans="1:13" x14ac:dyDescent="0.2">
      <c r="A30" s="89"/>
      <c r="B30" s="23" t="str">
        <f>IF(A30&lt;&gt;"",VLOOKUP(A30,'Zdroje-pozice, specifikace, atd'!$A$2:$B$12,2,FALSE),"")</f>
        <v/>
      </c>
      <c r="C30" s="90" t="s">
        <v>66</v>
      </c>
      <c r="D30" s="89"/>
      <c r="E30" s="88" t="str">
        <f>IF(D30&lt;&gt;"",VLOOKUP(D30,'Zdroje-pozice, specifikace, atd'!$C$2:$D$9,2,FALSE),"")</f>
        <v/>
      </c>
      <c r="F30" s="93" t="s">
        <v>66</v>
      </c>
      <c r="G30" s="92"/>
      <c r="H30" s="92"/>
      <c r="I30" s="91"/>
      <c r="J30" s="91"/>
      <c r="K30" s="98">
        <f t="shared" si="0"/>
        <v>0</v>
      </c>
      <c r="L30" s="125"/>
      <c r="M30" s="65">
        <f t="shared" si="1"/>
        <v>0</v>
      </c>
    </row>
    <row r="31" spans="1:13" x14ac:dyDescent="0.2">
      <c r="A31" s="89"/>
      <c r="B31" s="23" t="str">
        <f>IF(A31&lt;&gt;"",VLOOKUP(A31,'Zdroje-pozice, specifikace, atd'!$A$2:$B$12,2,FALSE),"")</f>
        <v/>
      </c>
      <c r="C31" s="90" t="s">
        <v>66</v>
      </c>
      <c r="D31" s="89"/>
      <c r="E31" s="88" t="str">
        <f>IF(D31&lt;&gt;"",VLOOKUP(D31,'Zdroje-pozice, specifikace, atd'!$C$2:$D$9,2,FALSE),"")</f>
        <v/>
      </c>
      <c r="F31" s="93" t="s">
        <v>66</v>
      </c>
      <c r="G31" s="92"/>
      <c r="H31" s="92"/>
      <c r="I31" s="91"/>
      <c r="J31" s="91"/>
      <c r="K31" s="98">
        <f t="shared" si="0"/>
        <v>0</v>
      </c>
      <c r="L31" s="125"/>
      <c r="M31" s="65">
        <f t="shared" si="1"/>
        <v>0</v>
      </c>
    </row>
    <row r="32" spans="1:13" x14ac:dyDescent="0.2">
      <c r="A32" s="89"/>
      <c r="B32" s="23" t="str">
        <f>IF(A32&lt;&gt;"",VLOOKUP(A32,'Zdroje-pozice, specifikace, atd'!$A$2:$B$12,2,FALSE),"")</f>
        <v/>
      </c>
      <c r="C32" s="90" t="s">
        <v>66</v>
      </c>
      <c r="D32" s="89"/>
      <c r="E32" s="88" t="str">
        <f>IF(D32&lt;&gt;"",VLOOKUP(D32,'Zdroje-pozice, specifikace, atd'!$C$2:$D$9,2,FALSE),"")</f>
        <v/>
      </c>
      <c r="F32" s="93" t="s">
        <v>66</v>
      </c>
      <c r="G32" s="92"/>
      <c r="H32" s="92"/>
      <c r="I32" s="91"/>
      <c r="J32" s="91"/>
      <c r="K32" s="98">
        <f t="shared" si="0"/>
        <v>0</v>
      </c>
      <c r="L32" s="125"/>
      <c r="M32" s="65">
        <f t="shared" si="1"/>
        <v>0</v>
      </c>
    </row>
    <row r="33" spans="1:13" x14ac:dyDescent="0.2">
      <c r="A33" s="89"/>
      <c r="B33" s="23" t="str">
        <f>IF(A33&lt;&gt;"",VLOOKUP(A33,'Zdroje-pozice, specifikace, atd'!$A$2:$B$12,2,FALSE),"")</f>
        <v/>
      </c>
      <c r="C33" s="90" t="s">
        <v>66</v>
      </c>
      <c r="D33" s="89"/>
      <c r="E33" s="88" t="str">
        <f>IF(D33&lt;&gt;"",VLOOKUP(D33,'Zdroje-pozice, specifikace, atd'!$C$2:$D$9,2,FALSE),"")</f>
        <v/>
      </c>
      <c r="F33" s="93" t="s">
        <v>66</v>
      </c>
      <c r="G33" s="92"/>
      <c r="H33" s="92"/>
      <c r="I33" s="91"/>
      <c r="J33" s="91"/>
      <c r="K33" s="98">
        <f t="shared" si="0"/>
        <v>0</v>
      </c>
      <c r="L33" s="125"/>
      <c r="M33" s="65">
        <f t="shared" si="1"/>
        <v>0</v>
      </c>
    </row>
    <row r="34" spans="1:13" x14ac:dyDescent="0.2">
      <c r="A34" s="89"/>
      <c r="B34" s="23" t="str">
        <f>IF(A34&lt;&gt;"",VLOOKUP(A34,'Zdroje-pozice, specifikace, atd'!$A$2:$B$12,2,FALSE),"")</f>
        <v/>
      </c>
      <c r="C34" s="90" t="s">
        <v>66</v>
      </c>
      <c r="D34" s="89"/>
      <c r="E34" s="88" t="str">
        <f>IF(D34&lt;&gt;"",VLOOKUP(D34,'Zdroje-pozice, specifikace, atd'!$C$2:$D$9,2,FALSE),"")</f>
        <v/>
      </c>
      <c r="F34" s="93" t="s">
        <v>66</v>
      </c>
      <c r="G34" s="92"/>
      <c r="H34" s="92"/>
      <c r="I34" s="91"/>
      <c r="J34" s="91"/>
      <c r="K34" s="98">
        <f t="shared" si="0"/>
        <v>0</v>
      </c>
      <c r="L34" s="125"/>
      <c r="M34" s="65">
        <f t="shared" si="1"/>
        <v>0</v>
      </c>
    </row>
    <row r="35" spans="1:13" x14ac:dyDescent="0.2">
      <c r="A35" s="89"/>
      <c r="B35" s="23" t="str">
        <f>IF(A35&lt;&gt;"",VLOOKUP(A35,'Zdroje-pozice, specifikace, atd'!$A$2:$B$12,2,FALSE),"")</f>
        <v/>
      </c>
      <c r="C35" s="90" t="s">
        <v>66</v>
      </c>
      <c r="D35" s="89"/>
      <c r="E35" s="88" t="str">
        <f>IF(D35&lt;&gt;"",VLOOKUP(D35,'Zdroje-pozice, specifikace, atd'!$C$2:$D$9,2,FALSE),"")</f>
        <v/>
      </c>
      <c r="F35" s="93" t="s">
        <v>66</v>
      </c>
      <c r="G35" s="92"/>
      <c r="H35" s="92"/>
      <c r="I35" s="91"/>
      <c r="J35" s="91"/>
      <c r="K35" s="98">
        <f t="shared" si="0"/>
        <v>0</v>
      </c>
      <c r="L35" s="125"/>
      <c r="M35" s="65">
        <f t="shared" si="1"/>
        <v>0</v>
      </c>
    </row>
    <row r="36" spans="1:13" x14ac:dyDescent="0.2">
      <c r="A36" s="89"/>
      <c r="B36" s="23" t="str">
        <f>IF(A36&lt;&gt;"",VLOOKUP(A36,'Zdroje-pozice, specifikace, atd'!$A$2:$B$12,2,FALSE),"")</f>
        <v/>
      </c>
      <c r="C36" s="90" t="s">
        <v>66</v>
      </c>
      <c r="D36" s="89"/>
      <c r="E36" s="88" t="str">
        <f>IF(D36&lt;&gt;"",VLOOKUP(D36,'Zdroje-pozice, specifikace, atd'!$C$2:$D$9,2,FALSE),"")</f>
        <v/>
      </c>
      <c r="F36" s="93" t="s">
        <v>66</v>
      </c>
      <c r="G36" s="92"/>
      <c r="H36" s="92"/>
      <c r="I36" s="91"/>
      <c r="J36" s="91"/>
      <c r="K36" s="98">
        <f t="shared" si="0"/>
        <v>0</v>
      </c>
      <c r="L36" s="125"/>
      <c r="M36" s="65">
        <f t="shared" si="1"/>
        <v>0</v>
      </c>
    </row>
    <row r="37" spans="1:13" x14ac:dyDescent="0.2">
      <c r="A37" s="89"/>
      <c r="B37" s="23" t="str">
        <f>IF(A37&lt;&gt;"",VLOOKUP(A37,'Zdroje-pozice, specifikace, atd'!$A$2:$B$12,2,FALSE),"")</f>
        <v/>
      </c>
      <c r="C37" s="90" t="s">
        <v>66</v>
      </c>
      <c r="D37" s="89"/>
      <c r="E37" s="88" t="str">
        <f>IF(D37&lt;&gt;"",VLOOKUP(D37,'Zdroje-pozice, specifikace, atd'!$C$2:$D$9,2,FALSE),"")</f>
        <v/>
      </c>
      <c r="F37" s="93" t="s">
        <v>66</v>
      </c>
      <c r="G37" s="92"/>
      <c r="H37" s="92"/>
      <c r="I37" s="91"/>
      <c r="J37" s="91"/>
      <c r="K37" s="98">
        <f t="shared" si="0"/>
        <v>0</v>
      </c>
      <c r="L37" s="125"/>
      <c r="M37" s="65">
        <f t="shared" si="1"/>
        <v>0</v>
      </c>
    </row>
    <row r="38" spans="1:13" x14ac:dyDescent="0.2">
      <c r="A38" s="89"/>
      <c r="B38" s="23" t="str">
        <f>IF(A38&lt;&gt;"",VLOOKUP(A38,'Zdroje-pozice, specifikace, atd'!$A$2:$B$12,2,FALSE),"")</f>
        <v/>
      </c>
      <c r="C38" s="90" t="s">
        <v>66</v>
      </c>
      <c r="D38" s="89"/>
      <c r="E38" s="88" t="str">
        <f>IF(D38&lt;&gt;"",VLOOKUP(D38,'Zdroje-pozice, specifikace, atd'!$C$2:$D$9,2,FALSE),"")</f>
        <v/>
      </c>
      <c r="F38" s="93" t="s">
        <v>66</v>
      </c>
      <c r="G38" s="92"/>
      <c r="H38" s="92"/>
      <c r="I38" s="91"/>
      <c r="J38" s="91"/>
      <c r="K38" s="98">
        <f t="shared" si="0"/>
        <v>0</v>
      </c>
      <c r="L38" s="125"/>
      <c r="M38" s="65">
        <f t="shared" si="1"/>
        <v>0</v>
      </c>
    </row>
    <row r="39" spans="1:13" x14ac:dyDescent="0.2">
      <c r="A39" s="89"/>
      <c r="B39" s="23" t="str">
        <f>IF(A39&lt;&gt;"",VLOOKUP(A39,'Zdroje-pozice, specifikace, atd'!$A$2:$B$12,2,FALSE),"")</f>
        <v/>
      </c>
      <c r="C39" s="90" t="s">
        <v>66</v>
      </c>
      <c r="D39" s="89"/>
      <c r="E39" s="88" t="str">
        <f>IF(D39&lt;&gt;"",VLOOKUP(D39,'Zdroje-pozice, specifikace, atd'!$C$2:$D$9,2,FALSE),"")</f>
        <v/>
      </c>
      <c r="F39" s="93" t="s">
        <v>66</v>
      </c>
      <c r="G39" s="92"/>
      <c r="H39" s="92"/>
      <c r="I39" s="91"/>
      <c r="J39" s="91"/>
      <c r="K39" s="98">
        <f t="shared" si="0"/>
        <v>0</v>
      </c>
      <c r="L39" s="125"/>
      <c r="M39" s="65">
        <f>IF(I39&lt;&gt;"",L39/I39,0)</f>
        <v>0</v>
      </c>
    </row>
    <row r="40" spans="1:13" ht="27.75" customHeight="1" x14ac:dyDescent="0.2">
      <c r="A40" s="175" t="s">
        <v>58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7"/>
    </row>
    <row r="41" spans="1:13" x14ac:dyDescent="0.2">
      <c r="A41" s="89"/>
      <c r="B41" s="23" t="str">
        <f>IF(A41&lt;&gt;"",VLOOKUP(A41,'Zdroje-pozice, specifikace, atd'!$E$2:$F$8,2,FALSE),"")</f>
        <v/>
      </c>
      <c r="C41" s="90" t="s">
        <v>66</v>
      </c>
      <c r="D41" s="89"/>
      <c r="E41" s="23" t="str">
        <f>IF(D41&lt;&gt;"",VLOOKUP(D41,'Zdroje-pozice, specifikace, atd'!$G$2:$H$14,2,FALSE),"")</f>
        <v/>
      </c>
      <c r="F41" s="90" t="s">
        <v>66</v>
      </c>
      <c r="G41" s="92"/>
      <c r="H41" s="92"/>
      <c r="I41" s="131"/>
      <c r="J41" s="124"/>
      <c r="K41" s="98">
        <f t="shared" ref="K41:K70" si="2">J41*I41</f>
        <v>0</v>
      </c>
      <c r="L41" s="125"/>
      <c r="M41" s="65">
        <f>IF(I41&lt;&gt;"",L41/I41,0)</f>
        <v>0</v>
      </c>
    </row>
    <row r="42" spans="1:13" x14ac:dyDescent="0.2">
      <c r="A42" s="89"/>
      <c r="B42" s="23" t="str">
        <f>IF(A42&lt;&gt;"",VLOOKUP(A42,'Zdroje-pozice, specifikace, atd'!$E$2:$F$8,2,FALSE),"")</f>
        <v/>
      </c>
      <c r="C42" s="90" t="s">
        <v>66</v>
      </c>
      <c r="D42" s="89"/>
      <c r="E42" s="23" t="str">
        <f>IF(D42&lt;&gt;"",VLOOKUP(D42,'Zdroje-pozice, specifikace, atd'!$G$2:$H$14,2,FALSE),"")</f>
        <v/>
      </c>
      <c r="F42" s="90" t="s">
        <v>66</v>
      </c>
      <c r="G42" s="92"/>
      <c r="H42" s="92"/>
      <c r="I42" s="131"/>
      <c r="J42" s="124"/>
      <c r="K42" s="98">
        <f t="shared" si="2"/>
        <v>0</v>
      </c>
      <c r="L42" s="125"/>
      <c r="M42" s="65">
        <f t="shared" ref="M42:M70" si="3">IF(I42&lt;&gt;"",L42/I42,0)</f>
        <v>0</v>
      </c>
    </row>
    <row r="43" spans="1:13" x14ac:dyDescent="0.2">
      <c r="A43" s="89"/>
      <c r="B43" s="23" t="str">
        <f>IF(A43&lt;&gt;"",VLOOKUP(A43,'Zdroje-pozice, specifikace, atd'!$E$2:$F$8,2,FALSE),"")</f>
        <v/>
      </c>
      <c r="C43" s="90" t="s">
        <v>66</v>
      </c>
      <c r="D43" s="89"/>
      <c r="E43" s="23" t="str">
        <f>IF(D43&lt;&gt;"",VLOOKUP(D43,'Zdroje-pozice, specifikace, atd'!$G$2:$H$14,2,FALSE),"")</f>
        <v/>
      </c>
      <c r="F43" s="90" t="s">
        <v>66</v>
      </c>
      <c r="G43" s="92"/>
      <c r="H43" s="92"/>
      <c r="I43" s="131"/>
      <c r="J43" s="124"/>
      <c r="K43" s="98">
        <f t="shared" si="2"/>
        <v>0</v>
      </c>
      <c r="L43" s="125"/>
      <c r="M43" s="65">
        <f t="shared" si="3"/>
        <v>0</v>
      </c>
    </row>
    <row r="44" spans="1:13" x14ac:dyDescent="0.2">
      <c r="A44" s="89"/>
      <c r="B44" s="23" t="str">
        <f>IF(A44&lt;&gt;"",VLOOKUP(A44,'Zdroje-pozice, specifikace, atd'!$E$2:$F$8,2,FALSE),"")</f>
        <v/>
      </c>
      <c r="C44" s="90" t="s">
        <v>66</v>
      </c>
      <c r="D44" s="89"/>
      <c r="E44" s="23" t="str">
        <f>IF(D44&lt;&gt;"",VLOOKUP(D44,'Zdroje-pozice, specifikace, atd'!$G$2:$H$14,2,FALSE),"")</f>
        <v/>
      </c>
      <c r="F44" s="90" t="s">
        <v>66</v>
      </c>
      <c r="G44" s="92"/>
      <c r="H44" s="92"/>
      <c r="I44" s="91"/>
      <c r="J44" s="91"/>
      <c r="K44" s="98">
        <f t="shared" si="2"/>
        <v>0</v>
      </c>
      <c r="L44" s="125"/>
      <c r="M44" s="65">
        <f t="shared" si="3"/>
        <v>0</v>
      </c>
    </row>
    <row r="45" spans="1:13" x14ac:dyDescent="0.2">
      <c r="A45" s="89"/>
      <c r="B45" s="23" t="str">
        <f>IF(A45&lt;&gt;"",VLOOKUP(A45,'Zdroje-pozice, specifikace, atd'!$E$2:$F$8,2,FALSE),"")</f>
        <v/>
      </c>
      <c r="C45" s="90" t="s">
        <v>66</v>
      </c>
      <c r="D45" s="89"/>
      <c r="E45" s="23" t="str">
        <f>IF(D45&lt;&gt;"",VLOOKUP(D45,'Zdroje-pozice, specifikace, atd'!$G$2:$H$14,2,FALSE),"")</f>
        <v/>
      </c>
      <c r="F45" s="90" t="s">
        <v>66</v>
      </c>
      <c r="G45" s="92"/>
      <c r="H45" s="92"/>
      <c r="I45" s="91"/>
      <c r="J45" s="91"/>
      <c r="K45" s="98">
        <f t="shared" si="2"/>
        <v>0</v>
      </c>
      <c r="L45" s="125"/>
      <c r="M45" s="65">
        <f t="shared" si="3"/>
        <v>0</v>
      </c>
    </row>
    <row r="46" spans="1:13" x14ac:dyDescent="0.2">
      <c r="A46" s="89"/>
      <c r="B46" s="23" t="str">
        <f>IF(A46&lt;&gt;"",VLOOKUP(A46,'Zdroje-pozice, specifikace, atd'!$E$2:$F$8,2,FALSE),"")</f>
        <v/>
      </c>
      <c r="C46" s="90" t="s">
        <v>66</v>
      </c>
      <c r="D46" s="89"/>
      <c r="E46" s="23" t="str">
        <f>IF(D46&lt;&gt;"",VLOOKUP(D46,'Zdroje-pozice, specifikace, atd'!$G$2:$H$14,2,FALSE),"")</f>
        <v/>
      </c>
      <c r="F46" s="90" t="s">
        <v>66</v>
      </c>
      <c r="G46" s="92"/>
      <c r="H46" s="92"/>
      <c r="I46" s="91"/>
      <c r="J46" s="91"/>
      <c r="K46" s="98">
        <f t="shared" si="2"/>
        <v>0</v>
      </c>
      <c r="L46" s="125"/>
      <c r="M46" s="65">
        <f t="shared" si="3"/>
        <v>0</v>
      </c>
    </row>
    <row r="47" spans="1:13" x14ac:dyDescent="0.2">
      <c r="A47" s="89"/>
      <c r="B47" s="23" t="str">
        <f>IF(A47&lt;&gt;"",VLOOKUP(A47,'Zdroje-pozice, specifikace, atd'!$E$2:$F$8,2,FALSE),"")</f>
        <v/>
      </c>
      <c r="C47" s="90" t="s">
        <v>66</v>
      </c>
      <c r="D47" s="89"/>
      <c r="E47" s="23" t="str">
        <f>IF(D47&lt;&gt;"",VLOOKUP(D47,'Zdroje-pozice, specifikace, atd'!$G$2:$H$14,2,FALSE),"")</f>
        <v/>
      </c>
      <c r="F47" s="90" t="s">
        <v>66</v>
      </c>
      <c r="G47" s="92"/>
      <c r="H47" s="92"/>
      <c r="I47" s="91"/>
      <c r="J47" s="91"/>
      <c r="K47" s="98">
        <f t="shared" si="2"/>
        <v>0</v>
      </c>
      <c r="L47" s="125"/>
      <c r="M47" s="65">
        <f t="shared" si="3"/>
        <v>0</v>
      </c>
    </row>
    <row r="48" spans="1:13" x14ac:dyDescent="0.2">
      <c r="A48" s="89"/>
      <c r="B48" s="23" t="str">
        <f>IF(A48&lt;&gt;"",VLOOKUP(A48,'Zdroje-pozice, specifikace, atd'!$E$2:$F$8,2,FALSE),"")</f>
        <v/>
      </c>
      <c r="C48" s="90" t="s">
        <v>66</v>
      </c>
      <c r="D48" s="89"/>
      <c r="E48" s="23" t="str">
        <f>IF(D48&lt;&gt;"",VLOOKUP(D48,'Zdroje-pozice, specifikace, atd'!$G$2:$H$14,2,FALSE),"")</f>
        <v/>
      </c>
      <c r="F48" s="90" t="s">
        <v>66</v>
      </c>
      <c r="G48" s="92"/>
      <c r="H48" s="92"/>
      <c r="I48" s="91"/>
      <c r="J48" s="91"/>
      <c r="K48" s="98">
        <f t="shared" si="2"/>
        <v>0</v>
      </c>
      <c r="L48" s="125"/>
      <c r="M48" s="65">
        <f t="shared" si="3"/>
        <v>0</v>
      </c>
    </row>
    <row r="49" spans="1:13" x14ac:dyDescent="0.2">
      <c r="A49" s="89"/>
      <c r="B49" s="23" t="str">
        <f>IF(A49&lt;&gt;"",VLOOKUP(A49,'Zdroje-pozice, specifikace, atd'!$E$2:$F$8,2,FALSE),"")</f>
        <v/>
      </c>
      <c r="C49" s="90" t="s">
        <v>66</v>
      </c>
      <c r="D49" s="89"/>
      <c r="E49" s="23" t="str">
        <f>IF(D49&lt;&gt;"",VLOOKUP(D49,'Zdroje-pozice, specifikace, atd'!$G$2:$H$14,2,FALSE),"")</f>
        <v/>
      </c>
      <c r="F49" s="90" t="s">
        <v>66</v>
      </c>
      <c r="G49" s="92"/>
      <c r="H49" s="92"/>
      <c r="I49" s="91"/>
      <c r="J49" s="91"/>
      <c r="K49" s="98">
        <f t="shared" si="2"/>
        <v>0</v>
      </c>
      <c r="L49" s="125"/>
      <c r="M49" s="65">
        <f t="shared" si="3"/>
        <v>0</v>
      </c>
    </row>
    <row r="50" spans="1:13" x14ac:dyDescent="0.2">
      <c r="A50" s="89"/>
      <c r="B50" s="23" t="str">
        <f>IF(A50&lt;&gt;"",VLOOKUP(A50,'Zdroje-pozice, specifikace, atd'!$E$2:$F$8,2,FALSE),"")</f>
        <v/>
      </c>
      <c r="C50" s="90" t="s">
        <v>66</v>
      </c>
      <c r="D50" s="89"/>
      <c r="E50" s="23" t="str">
        <f>IF(D50&lt;&gt;"",VLOOKUP(D50,'Zdroje-pozice, specifikace, atd'!$G$2:$H$14,2,FALSE),"")</f>
        <v/>
      </c>
      <c r="F50" s="90" t="s">
        <v>66</v>
      </c>
      <c r="G50" s="92"/>
      <c r="H50" s="92"/>
      <c r="I50" s="91"/>
      <c r="J50" s="91"/>
      <c r="K50" s="98">
        <f t="shared" si="2"/>
        <v>0</v>
      </c>
      <c r="L50" s="125"/>
      <c r="M50" s="65">
        <f t="shared" si="3"/>
        <v>0</v>
      </c>
    </row>
    <row r="51" spans="1:13" x14ac:dyDescent="0.2">
      <c r="A51" s="89"/>
      <c r="B51" s="23" t="str">
        <f>IF(A51&lt;&gt;"",VLOOKUP(A51,'Zdroje-pozice, specifikace, atd'!$E$2:$F$8,2,FALSE),"")</f>
        <v/>
      </c>
      <c r="C51" s="90" t="s">
        <v>66</v>
      </c>
      <c r="D51" s="89"/>
      <c r="E51" s="23" t="str">
        <f>IF(D51&lt;&gt;"",VLOOKUP(D51,'Zdroje-pozice, specifikace, atd'!$G$2:$H$14,2,FALSE),"")</f>
        <v/>
      </c>
      <c r="F51" s="90" t="s">
        <v>66</v>
      </c>
      <c r="G51" s="92"/>
      <c r="H51" s="92"/>
      <c r="I51" s="91"/>
      <c r="J51" s="91"/>
      <c r="K51" s="98">
        <f t="shared" si="2"/>
        <v>0</v>
      </c>
      <c r="L51" s="125"/>
      <c r="M51" s="65">
        <f t="shared" si="3"/>
        <v>0</v>
      </c>
    </row>
    <row r="52" spans="1:13" x14ac:dyDescent="0.2">
      <c r="A52" s="89"/>
      <c r="B52" s="23" t="str">
        <f>IF(A52&lt;&gt;"",VLOOKUP(A52,'Zdroje-pozice, specifikace, atd'!$E$2:$F$8,2,FALSE),"")</f>
        <v/>
      </c>
      <c r="C52" s="90" t="s">
        <v>66</v>
      </c>
      <c r="D52" s="89"/>
      <c r="E52" s="23" t="str">
        <f>IF(D52&lt;&gt;"",VLOOKUP(D52,'Zdroje-pozice, specifikace, atd'!$G$2:$H$14,2,FALSE),"")</f>
        <v/>
      </c>
      <c r="F52" s="90" t="s">
        <v>66</v>
      </c>
      <c r="G52" s="92"/>
      <c r="H52" s="92"/>
      <c r="I52" s="91"/>
      <c r="J52" s="91"/>
      <c r="K52" s="98">
        <f t="shared" si="2"/>
        <v>0</v>
      </c>
      <c r="L52" s="125"/>
      <c r="M52" s="65">
        <f t="shared" si="3"/>
        <v>0</v>
      </c>
    </row>
    <row r="53" spans="1:13" x14ac:dyDescent="0.2">
      <c r="A53" s="89"/>
      <c r="B53" s="23" t="str">
        <f>IF(A53&lt;&gt;"",VLOOKUP(A53,'Zdroje-pozice, specifikace, atd'!$E$2:$F$8,2,FALSE),"")</f>
        <v/>
      </c>
      <c r="C53" s="90" t="s">
        <v>66</v>
      </c>
      <c r="D53" s="89"/>
      <c r="E53" s="23" t="str">
        <f>IF(D53&lt;&gt;"",VLOOKUP(D53,'Zdroje-pozice, specifikace, atd'!$G$2:$H$14,2,FALSE),"")</f>
        <v/>
      </c>
      <c r="F53" s="90" t="s">
        <v>66</v>
      </c>
      <c r="G53" s="92"/>
      <c r="H53" s="92"/>
      <c r="I53" s="91"/>
      <c r="J53" s="91"/>
      <c r="K53" s="98">
        <f t="shared" si="2"/>
        <v>0</v>
      </c>
      <c r="L53" s="125"/>
      <c r="M53" s="65">
        <f t="shared" si="3"/>
        <v>0</v>
      </c>
    </row>
    <row r="54" spans="1:13" x14ac:dyDescent="0.2">
      <c r="A54" s="89"/>
      <c r="B54" s="23" t="str">
        <f>IF(A54&lt;&gt;"",VLOOKUP(A54,'Zdroje-pozice, specifikace, atd'!$E$2:$F$8,2,FALSE),"")</f>
        <v/>
      </c>
      <c r="C54" s="90" t="s">
        <v>66</v>
      </c>
      <c r="D54" s="89"/>
      <c r="E54" s="23" t="str">
        <f>IF(D54&lt;&gt;"",VLOOKUP(D54,'Zdroje-pozice, specifikace, atd'!$G$2:$H$14,2,FALSE),"")</f>
        <v/>
      </c>
      <c r="F54" s="90" t="s">
        <v>66</v>
      </c>
      <c r="G54" s="92"/>
      <c r="H54" s="92"/>
      <c r="I54" s="91"/>
      <c r="J54" s="91"/>
      <c r="K54" s="98">
        <f t="shared" si="2"/>
        <v>0</v>
      </c>
      <c r="L54" s="125"/>
      <c r="M54" s="65">
        <f t="shared" si="3"/>
        <v>0</v>
      </c>
    </row>
    <row r="55" spans="1:13" x14ac:dyDescent="0.2">
      <c r="A55" s="89"/>
      <c r="B55" s="23" t="str">
        <f>IF(A55&lt;&gt;"",VLOOKUP(A55,'Zdroje-pozice, specifikace, atd'!$E$2:$F$8,2,FALSE),"")</f>
        <v/>
      </c>
      <c r="C55" s="90" t="s">
        <v>66</v>
      </c>
      <c r="D55" s="89"/>
      <c r="E55" s="23" t="str">
        <f>IF(D55&lt;&gt;"",VLOOKUP(D55,'Zdroje-pozice, specifikace, atd'!$G$2:$H$14,2,FALSE),"")</f>
        <v/>
      </c>
      <c r="F55" s="90" t="s">
        <v>66</v>
      </c>
      <c r="G55" s="92"/>
      <c r="H55" s="92"/>
      <c r="I55" s="91"/>
      <c r="J55" s="91"/>
      <c r="K55" s="98">
        <f t="shared" si="2"/>
        <v>0</v>
      </c>
      <c r="L55" s="125"/>
      <c r="M55" s="65">
        <f t="shared" si="3"/>
        <v>0</v>
      </c>
    </row>
    <row r="56" spans="1:13" x14ac:dyDescent="0.2">
      <c r="A56" s="89"/>
      <c r="B56" s="23" t="str">
        <f>IF(A56&lt;&gt;"",VLOOKUP(A56,'Zdroje-pozice, specifikace, atd'!$E$2:$F$8,2,FALSE),"")</f>
        <v/>
      </c>
      <c r="C56" s="90" t="s">
        <v>66</v>
      </c>
      <c r="D56" s="89"/>
      <c r="E56" s="23" t="str">
        <f>IF(D56&lt;&gt;"",VLOOKUP(D56,'Zdroje-pozice, specifikace, atd'!$G$2:$H$14,2,FALSE),"")</f>
        <v/>
      </c>
      <c r="F56" s="90" t="s">
        <v>66</v>
      </c>
      <c r="G56" s="92"/>
      <c r="H56" s="92"/>
      <c r="I56" s="91"/>
      <c r="J56" s="91"/>
      <c r="K56" s="98">
        <f t="shared" si="2"/>
        <v>0</v>
      </c>
      <c r="L56" s="125"/>
      <c r="M56" s="65">
        <f t="shared" si="3"/>
        <v>0</v>
      </c>
    </row>
    <row r="57" spans="1:13" x14ac:dyDescent="0.2">
      <c r="A57" s="89"/>
      <c r="B57" s="23" t="str">
        <f>IF(A57&lt;&gt;"",VLOOKUP(A57,'Zdroje-pozice, specifikace, atd'!$E$2:$F$8,2,FALSE),"")</f>
        <v/>
      </c>
      <c r="C57" s="90" t="s">
        <v>66</v>
      </c>
      <c r="D57" s="89"/>
      <c r="E57" s="23" t="str">
        <f>IF(D57&lt;&gt;"",VLOOKUP(D57,'Zdroje-pozice, specifikace, atd'!$G$2:$H$14,2,FALSE),"")</f>
        <v/>
      </c>
      <c r="F57" s="90" t="s">
        <v>66</v>
      </c>
      <c r="G57" s="92"/>
      <c r="H57" s="92"/>
      <c r="I57" s="91"/>
      <c r="J57" s="91"/>
      <c r="K57" s="98">
        <f t="shared" si="2"/>
        <v>0</v>
      </c>
      <c r="L57" s="125"/>
      <c r="M57" s="65">
        <f t="shared" si="3"/>
        <v>0</v>
      </c>
    </row>
    <row r="58" spans="1:13" x14ac:dyDescent="0.2">
      <c r="A58" s="89"/>
      <c r="B58" s="23" t="str">
        <f>IF(A58&lt;&gt;"",VLOOKUP(A58,'Zdroje-pozice, specifikace, atd'!$E$2:$F$8,2,FALSE),"")</f>
        <v/>
      </c>
      <c r="C58" s="90" t="s">
        <v>66</v>
      </c>
      <c r="D58" s="89"/>
      <c r="E58" s="23" t="str">
        <f>IF(D58&lt;&gt;"",VLOOKUP(D58,'Zdroje-pozice, specifikace, atd'!$G$2:$H$14,2,FALSE),"")</f>
        <v/>
      </c>
      <c r="F58" s="90" t="s">
        <v>66</v>
      </c>
      <c r="G58" s="92"/>
      <c r="H58" s="92"/>
      <c r="I58" s="91"/>
      <c r="J58" s="91"/>
      <c r="K58" s="98">
        <f t="shared" si="2"/>
        <v>0</v>
      </c>
      <c r="L58" s="125"/>
      <c r="M58" s="65">
        <f t="shared" si="3"/>
        <v>0</v>
      </c>
    </row>
    <row r="59" spans="1:13" x14ac:dyDescent="0.2">
      <c r="A59" s="89"/>
      <c r="B59" s="23" t="str">
        <f>IF(A59&lt;&gt;"",VLOOKUP(A59,'Zdroje-pozice, specifikace, atd'!$E$2:$F$8,2,FALSE),"")</f>
        <v/>
      </c>
      <c r="C59" s="90" t="s">
        <v>66</v>
      </c>
      <c r="D59" s="89"/>
      <c r="E59" s="23" t="str">
        <f>IF(D59&lt;&gt;"",VLOOKUP(D59,'Zdroje-pozice, specifikace, atd'!$G$2:$H$14,2,FALSE),"")</f>
        <v/>
      </c>
      <c r="F59" s="90" t="s">
        <v>66</v>
      </c>
      <c r="G59" s="92"/>
      <c r="H59" s="92"/>
      <c r="I59" s="91"/>
      <c r="J59" s="91"/>
      <c r="K59" s="98">
        <f t="shared" si="2"/>
        <v>0</v>
      </c>
      <c r="L59" s="125"/>
      <c r="M59" s="65">
        <f t="shared" si="3"/>
        <v>0</v>
      </c>
    </row>
    <row r="60" spans="1:13" x14ac:dyDescent="0.2">
      <c r="A60" s="89"/>
      <c r="B60" s="23" t="str">
        <f>IF(A60&lt;&gt;"",VLOOKUP(A60,'Zdroje-pozice, specifikace, atd'!$E$2:$F$8,2,FALSE),"")</f>
        <v/>
      </c>
      <c r="C60" s="90" t="s">
        <v>66</v>
      </c>
      <c r="D60" s="89"/>
      <c r="E60" s="23" t="str">
        <f>IF(D60&lt;&gt;"",VLOOKUP(D60,'Zdroje-pozice, specifikace, atd'!$G$2:$H$14,2,FALSE),"")</f>
        <v/>
      </c>
      <c r="F60" s="90" t="s">
        <v>66</v>
      </c>
      <c r="G60" s="92"/>
      <c r="H60" s="92"/>
      <c r="I60" s="91"/>
      <c r="J60" s="91"/>
      <c r="K60" s="98">
        <f t="shared" si="2"/>
        <v>0</v>
      </c>
      <c r="L60" s="125"/>
      <c r="M60" s="65">
        <f t="shared" si="3"/>
        <v>0</v>
      </c>
    </row>
    <row r="61" spans="1:13" x14ac:dyDescent="0.2">
      <c r="A61" s="89"/>
      <c r="B61" s="23" t="str">
        <f>IF(A61&lt;&gt;"",VLOOKUP(A61,'Zdroje-pozice, specifikace, atd'!$E$2:$F$8,2,FALSE),"")</f>
        <v/>
      </c>
      <c r="C61" s="90" t="s">
        <v>66</v>
      </c>
      <c r="D61" s="89"/>
      <c r="E61" s="23" t="str">
        <f>IF(D61&lt;&gt;"",VLOOKUP(D61,'Zdroje-pozice, specifikace, atd'!$G$2:$H$14,2,FALSE),"")</f>
        <v/>
      </c>
      <c r="F61" s="90" t="s">
        <v>66</v>
      </c>
      <c r="G61" s="92"/>
      <c r="H61" s="92"/>
      <c r="I61" s="91"/>
      <c r="J61" s="91"/>
      <c r="K61" s="98">
        <f t="shared" si="2"/>
        <v>0</v>
      </c>
      <c r="L61" s="125"/>
      <c r="M61" s="65">
        <f t="shared" si="3"/>
        <v>0</v>
      </c>
    </row>
    <row r="62" spans="1:13" x14ac:dyDescent="0.2">
      <c r="A62" s="89"/>
      <c r="B62" s="23" t="str">
        <f>IF(A62&lt;&gt;"",VLOOKUP(A62,'Zdroje-pozice, specifikace, atd'!$E$2:$F$8,2,FALSE),"")</f>
        <v/>
      </c>
      <c r="C62" s="90" t="s">
        <v>66</v>
      </c>
      <c r="D62" s="89"/>
      <c r="E62" s="23" t="str">
        <f>IF(D62&lt;&gt;"",VLOOKUP(D62,'Zdroje-pozice, specifikace, atd'!$G$2:$H$14,2,FALSE),"")</f>
        <v/>
      </c>
      <c r="F62" s="90" t="s">
        <v>66</v>
      </c>
      <c r="G62" s="92"/>
      <c r="H62" s="92"/>
      <c r="I62" s="91"/>
      <c r="J62" s="91"/>
      <c r="K62" s="98">
        <f t="shared" si="2"/>
        <v>0</v>
      </c>
      <c r="L62" s="125"/>
      <c r="M62" s="65">
        <f t="shared" si="3"/>
        <v>0</v>
      </c>
    </row>
    <row r="63" spans="1:13" x14ac:dyDescent="0.2">
      <c r="A63" s="89"/>
      <c r="B63" s="23" t="str">
        <f>IF(A63&lt;&gt;"",VLOOKUP(A63,'Zdroje-pozice, specifikace, atd'!$E$2:$F$8,2,FALSE),"")</f>
        <v/>
      </c>
      <c r="C63" s="90" t="s">
        <v>66</v>
      </c>
      <c r="D63" s="89"/>
      <c r="E63" s="23" t="str">
        <f>IF(D63&lt;&gt;"",VLOOKUP(D63,'Zdroje-pozice, specifikace, atd'!$G$2:$H$14,2,FALSE),"")</f>
        <v/>
      </c>
      <c r="F63" s="90" t="s">
        <v>66</v>
      </c>
      <c r="G63" s="92"/>
      <c r="H63" s="92"/>
      <c r="I63" s="91"/>
      <c r="J63" s="91"/>
      <c r="K63" s="98">
        <f t="shared" si="2"/>
        <v>0</v>
      </c>
      <c r="L63" s="125"/>
      <c r="M63" s="65">
        <f t="shared" si="3"/>
        <v>0</v>
      </c>
    </row>
    <row r="64" spans="1:13" x14ac:dyDescent="0.2">
      <c r="A64" s="89"/>
      <c r="B64" s="23" t="str">
        <f>IF(A64&lt;&gt;"",VLOOKUP(A64,'Zdroje-pozice, specifikace, atd'!$E$2:$F$8,2,FALSE),"")</f>
        <v/>
      </c>
      <c r="C64" s="90" t="s">
        <v>66</v>
      </c>
      <c r="D64" s="89"/>
      <c r="E64" s="23" t="str">
        <f>IF(D64&lt;&gt;"",VLOOKUP(D64,'Zdroje-pozice, specifikace, atd'!$G$2:$H$14,2,FALSE),"")</f>
        <v/>
      </c>
      <c r="F64" s="90" t="s">
        <v>66</v>
      </c>
      <c r="G64" s="92"/>
      <c r="H64" s="92"/>
      <c r="I64" s="91"/>
      <c r="J64" s="91"/>
      <c r="K64" s="98">
        <f t="shared" si="2"/>
        <v>0</v>
      </c>
      <c r="L64" s="125"/>
      <c r="M64" s="65">
        <f t="shared" si="3"/>
        <v>0</v>
      </c>
    </row>
    <row r="65" spans="1:13" x14ac:dyDescent="0.2">
      <c r="A65" s="89"/>
      <c r="B65" s="23" t="str">
        <f>IF(A65&lt;&gt;"",VLOOKUP(A65,'Zdroje-pozice, specifikace, atd'!$E$2:$F$8,2,FALSE),"")</f>
        <v/>
      </c>
      <c r="C65" s="90" t="s">
        <v>66</v>
      </c>
      <c r="D65" s="89"/>
      <c r="E65" s="23" t="str">
        <f>IF(D65&lt;&gt;"",VLOOKUP(D65,'Zdroje-pozice, specifikace, atd'!$G$2:$H$14,2,FALSE),"")</f>
        <v/>
      </c>
      <c r="F65" s="90" t="s">
        <v>66</v>
      </c>
      <c r="G65" s="92"/>
      <c r="H65" s="92"/>
      <c r="I65" s="91"/>
      <c r="J65" s="91"/>
      <c r="K65" s="98">
        <f t="shared" si="2"/>
        <v>0</v>
      </c>
      <c r="L65" s="125"/>
      <c r="M65" s="65">
        <f t="shared" si="3"/>
        <v>0</v>
      </c>
    </row>
    <row r="66" spans="1:13" x14ac:dyDescent="0.2">
      <c r="A66" s="89"/>
      <c r="B66" s="23" t="str">
        <f>IF(A66&lt;&gt;"",VLOOKUP(A66,'Zdroje-pozice, specifikace, atd'!$E$2:$F$8,2,FALSE),"")</f>
        <v/>
      </c>
      <c r="C66" s="90" t="s">
        <v>66</v>
      </c>
      <c r="D66" s="89"/>
      <c r="E66" s="23" t="str">
        <f>IF(D66&lt;&gt;"",VLOOKUP(D66,'Zdroje-pozice, specifikace, atd'!$G$2:$H$14,2,FALSE),"")</f>
        <v/>
      </c>
      <c r="F66" s="90" t="s">
        <v>66</v>
      </c>
      <c r="G66" s="92"/>
      <c r="H66" s="92"/>
      <c r="I66" s="91"/>
      <c r="J66" s="91"/>
      <c r="K66" s="98">
        <f t="shared" si="2"/>
        <v>0</v>
      </c>
      <c r="L66" s="125"/>
      <c r="M66" s="65">
        <f t="shared" si="3"/>
        <v>0</v>
      </c>
    </row>
    <row r="67" spans="1:13" x14ac:dyDescent="0.2">
      <c r="A67" s="89"/>
      <c r="B67" s="23" t="str">
        <f>IF(A67&lt;&gt;"",VLOOKUP(A67,'Zdroje-pozice, specifikace, atd'!$E$2:$F$8,2,FALSE),"")</f>
        <v/>
      </c>
      <c r="C67" s="90" t="s">
        <v>66</v>
      </c>
      <c r="D67" s="89"/>
      <c r="E67" s="23" t="str">
        <f>IF(D67&lt;&gt;"",VLOOKUP(D67,'Zdroje-pozice, specifikace, atd'!$G$2:$H$14,2,FALSE),"")</f>
        <v/>
      </c>
      <c r="F67" s="90" t="s">
        <v>66</v>
      </c>
      <c r="G67" s="92"/>
      <c r="H67" s="92"/>
      <c r="I67" s="91"/>
      <c r="J67" s="91"/>
      <c r="K67" s="98">
        <f t="shared" si="2"/>
        <v>0</v>
      </c>
      <c r="L67" s="125"/>
      <c r="M67" s="65">
        <f t="shared" si="3"/>
        <v>0</v>
      </c>
    </row>
    <row r="68" spans="1:13" x14ac:dyDescent="0.2">
      <c r="A68" s="89"/>
      <c r="B68" s="23" t="str">
        <f>IF(A68&lt;&gt;"",VLOOKUP(A68,'Zdroje-pozice, specifikace, atd'!$E$2:$F$8,2,FALSE),"")</f>
        <v/>
      </c>
      <c r="C68" s="90" t="s">
        <v>66</v>
      </c>
      <c r="D68" s="89"/>
      <c r="E68" s="23" t="str">
        <f>IF(D68&lt;&gt;"",VLOOKUP(D68,'Zdroje-pozice, specifikace, atd'!$G$2:$H$14,2,FALSE),"")</f>
        <v/>
      </c>
      <c r="F68" s="90" t="s">
        <v>66</v>
      </c>
      <c r="G68" s="92"/>
      <c r="H68" s="92"/>
      <c r="I68" s="91"/>
      <c r="J68" s="91"/>
      <c r="K68" s="98">
        <f t="shared" si="2"/>
        <v>0</v>
      </c>
      <c r="L68" s="125"/>
      <c r="M68" s="65">
        <f t="shared" si="3"/>
        <v>0</v>
      </c>
    </row>
    <row r="69" spans="1:13" x14ac:dyDescent="0.2">
      <c r="A69" s="89"/>
      <c r="B69" s="23" t="str">
        <f>IF(A69&lt;&gt;"",VLOOKUP(A69,'Zdroje-pozice, specifikace, atd'!$E$2:$F$8,2,FALSE),"")</f>
        <v/>
      </c>
      <c r="C69" s="90" t="s">
        <v>66</v>
      </c>
      <c r="D69" s="89"/>
      <c r="E69" s="23" t="str">
        <f>IF(D69&lt;&gt;"",VLOOKUP(D69,'Zdroje-pozice, specifikace, atd'!$G$2:$H$14,2,FALSE),"")</f>
        <v/>
      </c>
      <c r="F69" s="90" t="s">
        <v>66</v>
      </c>
      <c r="G69" s="92"/>
      <c r="H69" s="92"/>
      <c r="I69" s="91"/>
      <c r="J69" s="91"/>
      <c r="K69" s="98">
        <f t="shared" si="2"/>
        <v>0</v>
      </c>
      <c r="L69" s="125"/>
      <c r="M69" s="65">
        <f t="shared" si="3"/>
        <v>0</v>
      </c>
    </row>
    <row r="70" spans="1:13" x14ac:dyDescent="0.2">
      <c r="A70" s="89"/>
      <c r="B70" s="23" t="str">
        <f>IF(A70&lt;&gt;"",VLOOKUP(A70,'Zdroje-pozice, specifikace, atd'!$E$2:$F$8,2,FALSE),"")</f>
        <v/>
      </c>
      <c r="C70" s="90" t="s">
        <v>66</v>
      </c>
      <c r="D70" s="89"/>
      <c r="E70" s="23" t="str">
        <f>IF(D70&lt;&gt;"",VLOOKUP(D70,'Zdroje-pozice, specifikace, atd'!$G$2:$H$14,2,FALSE),"")</f>
        <v/>
      </c>
      <c r="F70" s="90" t="s">
        <v>66</v>
      </c>
      <c r="G70" s="92"/>
      <c r="H70" s="92"/>
      <c r="I70" s="91"/>
      <c r="J70" s="91"/>
      <c r="K70" s="98">
        <f t="shared" si="2"/>
        <v>0</v>
      </c>
      <c r="L70" s="125"/>
      <c r="M70" s="65">
        <f t="shared" si="3"/>
        <v>0</v>
      </c>
    </row>
    <row r="71" spans="1:13" ht="24.75" customHeight="1" x14ac:dyDescent="0.2">
      <c r="A71" s="68" t="s">
        <v>56</v>
      </c>
      <c r="B71" s="69" t="s">
        <v>145</v>
      </c>
      <c r="C71" s="69"/>
      <c r="D71" s="69"/>
      <c r="E71" s="69" t="s">
        <v>145</v>
      </c>
      <c r="F71" s="69"/>
      <c r="G71" s="70"/>
      <c r="H71" s="71"/>
      <c r="I71" s="105">
        <f>SUM(I10:I39)</f>
        <v>0</v>
      </c>
      <c r="J71" s="104"/>
      <c r="K71" s="105">
        <f>SUM(K10:K39)</f>
        <v>0</v>
      </c>
      <c r="L71" s="105">
        <f>SUM(L10:L39)</f>
        <v>0</v>
      </c>
    </row>
    <row r="72" spans="1:13" ht="23.45" customHeight="1" x14ac:dyDescent="0.2">
      <c r="A72" s="168" t="s">
        <v>57</v>
      </c>
      <c r="B72" s="168"/>
      <c r="C72" s="168"/>
      <c r="D72" s="168"/>
      <c r="E72" s="168"/>
      <c r="F72" s="168"/>
      <c r="G72" s="169"/>
      <c r="H72" s="71"/>
      <c r="I72" s="105">
        <f>SUM(I41:I70)</f>
        <v>0</v>
      </c>
      <c r="J72" s="104"/>
      <c r="K72" s="105">
        <f>SUM(K41:K70)</f>
        <v>0</v>
      </c>
      <c r="L72" s="105">
        <f>SUM(L41:L70)</f>
        <v>0</v>
      </c>
    </row>
    <row r="73" spans="1:13" ht="22.15" customHeight="1" x14ac:dyDescent="0.2">
      <c r="A73" s="168" t="s">
        <v>33</v>
      </c>
      <c r="B73" s="168"/>
      <c r="C73" s="168"/>
      <c r="D73" s="168"/>
      <c r="E73" s="168"/>
      <c r="F73" s="168"/>
      <c r="G73" s="169"/>
      <c r="H73" s="71"/>
      <c r="I73" s="105">
        <f>I71+I72</f>
        <v>0</v>
      </c>
      <c r="J73" s="104"/>
      <c r="K73" s="105">
        <f>K71+K72</f>
        <v>0</v>
      </c>
      <c r="L73" s="105">
        <f>L71+L72</f>
        <v>0</v>
      </c>
    </row>
    <row r="74" spans="1:13" ht="63.75" customHeight="1" x14ac:dyDescent="0.2">
      <c r="A74" s="174" t="s">
        <v>152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</row>
    <row r="76" spans="1:13" ht="15.6" customHeight="1" x14ac:dyDescent="0.25">
      <c r="A76" s="72" t="s">
        <v>63</v>
      </c>
      <c r="B76" s="73"/>
      <c r="C76" s="73"/>
      <c r="D76" s="74"/>
      <c r="E76" s="74"/>
      <c r="F76" s="74"/>
      <c r="G76" s="74"/>
      <c r="H76" s="74"/>
      <c r="I76" s="74"/>
      <c r="J76" s="74"/>
      <c r="K76" s="74"/>
      <c r="L76" s="75"/>
    </row>
    <row r="77" spans="1:13" x14ac:dyDescent="0.2">
      <c r="A77" s="64" t="s">
        <v>130</v>
      </c>
    </row>
    <row r="78" spans="1:13" ht="140.25" customHeight="1" x14ac:dyDescent="0.2">
      <c r="A78" s="181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3"/>
    </row>
  </sheetData>
  <sheetProtection algorithmName="SHA-512" hashValue="YoIwxMOEpk+zmVJunziOqXpxvH1z1TB3aQQU4DXTh2Fq8xjKmm1WCZu2CSm7v6jE95bXNDTtZTA9kkWYLCfgSQ==" saltValue="QEaLGlLcD1JFPAEltPF0YQ==" spinCount="100000" sheet="1"/>
  <customSheetViews>
    <customSheetView guid="{93EE9DDB-BFB2-455B-94B6-7E469AA41DDC}">
      <pane ySplit="8" topLeftCell="A9" activePane="bottomLeft" state="frozen"/>
      <selection pane="bottomLeft" activeCell="A12" sqref="A12"/>
      <pageMargins left="0.7" right="0.7" top="0.78740157499999996" bottom="0.78740157499999996" header="0.3" footer="0.3"/>
      <pageSetup paperSize="9" orientation="portrait" r:id="rId1"/>
    </customSheetView>
  </customSheetViews>
  <mergeCells count="7">
    <mergeCell ref="A78:L78"/>
    <mergeCell ref="A6:L6"/>
    <mergeCell ref="A72:G72"/>
    <mergeCell ref="A73:G73"/>
    <mergeCell ref="A9:L9"/>
    <mergeCell ref="A74:L74"/>
    <mergeCell ref="A40:L40"/>
  </mergeCells>
  <conditionalFormatting sqref="C10:C39">
    <cfRule type="expression" dxfId="6" priority="9">
      <formula>$B10&lt;&gt;11</formula>
    </cfRule>
  </conditionalFormatting>
  <conditionalFormatting sqref="F10:F39">
    <cfRule type="expression" dxfId="5" priority="7">
      <formula>$E10&lt;&gt;8</formula>
    </cfRule>
  </conditionalFormatting>
  <conditionalFormatting sqref="C41:C70">
    <cfRule type="expression" dxfId="4" priority="6">
      <formula>$B41&lt;&gt;7</formula>
    </cfRule>
  </conditionalFormatting>
  <conditionalFormatting sqref="F41:F70">
    <cfRule type="expression" dxfId="3" priority="5">
      <formula>$E41&lt;&gt;13</formula>
    </cfRule>
  </conditionalFormatting>
  <pageMargins left="0.7" right="0.7" top="0.78740157499999996" bottom="0.78740157499999996" header="0.3" footer="0.3"/>
  <pageSetup paperSize="9" orientation="portrait" r:id="rId2"/>
  <ignoredErrors>
    <ignoredError sqref="C1:C4" unlockedFormula="1"/>
  </ignoredErrors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B4660FE7-233F-4D37-9F17-B9D6C959DC6E}">
            <xm:f>$M10&gt;'Zdroje-pozice, specifikace, atd'!$N$1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expression" priority="2" id="{F086B3BB-5EAD-4A34-95E6-7CFE4020B99F}">
            <xm:f>$M11&gt;'Zdroje-pozice, specifikace, atd'!$N$1</xm:f>
            <x14:dxf>
              <fill>
                <patternFill>
                  <bgColor rgb="FFFF0000"/>
                </patternFill>
              </fill>
            </x14:dxf>
          </x14:cfRule>
          <xm:sqref>L11:L39</xm:sqref>
        </x14:conditionalFormatting>
        <x14:conditionalFormatting xmlns:xm="http://schemas.microsoft.com/office/excel/2006/main">
          <x14:cfRule type="expression" priority="1" id="{5ED9678C-B751-433A-96F5-F689DFB52F51}">
            <xm:f>$M41&gt;'Zdroje-pozice, specifikace, atd'!$N$1</xm:f>
            <x14:dxf>
              <fill>
                <patternFill>
                  <bgColor rgb="FFFF0000"/>
                </patternFill>
              </fill>
            </x14:dxf>
          </x14:cfRule>
          <xm:sqref>L41:L70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'Zdroje-pozice, specifikace, atd'!$A$2:$A$12</xm:f>
          </x14:formula1>
          <xm:sqref>A10:A39</xm:sqref>
        </x14:dataValidation>
        <x14:dataValidation type="list" errorStyle="information" allowBlank="1" showInputMessage="1">
          <x14:formula1>
            <xm:f>'Zdroje-pozice, specifikace, atd'!$E$2:$E$8</xm:f>
          </x14:formula1>
          <xm:sqref>A41:A70</xm:sqref>
        </x14:dataValidation>
        <x14:dataValidation type="list" allowBlank="1" showInputMessage="1">
          <x14:formula1>
            <xm:f>'Zdroje-pozice, specifikace, atd'!$C$2:$C$9</xm:f>
          </x14:formula1>
          <xm:sqref>D10:D39</xm:sqref>
        </x14:dataValidation>
        <x14:dataValidation type="list" errorStyle="information" allowBlank="1" showInputMessage="1">
          <x14:formula1>
            <xm:f>'Zdroje-pozice, specifikace, atd'!$G$2:$G$14</xm:f>
          </x14:formula1>
          <xm:sqref>D41:D70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110" zoomScaleNormal="110" workbookViewId="0"/>
  </sheetViews>
  <sheetFormatPr defaultRowHeight="12.75" x14ac:dyDescent="0.2"/>
  <cols>
    <col min="1" max="1" width="31.85546875" customWidth="1"/>
    <col min="2" max="2" width="3" customWidth="1"/>
    <col min="3" max="3" width="32.85546875" customWidth="1"/>
    <col min="4" max="4" width="3" customWidth="1"/>
    <col min="5" max="5" width="39.85546875" customWidth="1"/>
    <col min="6" max="6" width="3" customWidth="1"/>
    <col min="7" max="7" width="32.85546875" customWidth="1"/>
    <col min="8" max="8" width="3" customWidth="1"/>
    <col min="10" max="10" width="3" customWidth="1"/>
    <col min="11" max="11" width="18.28515625" customWidth="1"/>
    <col min="12" max="12" width="3" customWidth="1"/>
    <col min="13" max="13" width="13.7109375" customWidth="1"/>
  </cols>
  <sheetData>
    <row r="1" spans="1:15" x14ac:dyDescent="0.2">
      <c r="A1" s="5" t="s">
        <v>78</v>
      </c>
      <c r="B1" s="5"/>
      <c r="C1" s="5" t="s">
        <v>132</v>
      </c>
      <c r="D1" s="5"/>
      <c r="E1" s="5" t="s">
        <v>133</v>
      </c>
      <c r="F1" s="5"/>
      <c r="G1" s="5" t="s">
        <v>139</v>
      </c>
      <c r="H1" s="5"/>
      <c r="I1" s="5" t="s">
        <v>100</v>
      </c>
      <c r="J1" s="5"/>
      <c r="K1" s="5" t="s">
        <v>27</v>
      </c>
      <c r="M1" t="s">
        <v>170</v>
      </c>
      <c r="N1">
        <v>678.93</v>
      </c>
    </row>
    <row r="2" spans="1:15" ht="16.149999999999999" customHeight="1" x14ac:dyDescent="0.2">
      <c r="A2" s="12" t="s">
        <v>136</v>
      </c>
      <c r="B2" s="12">
        <v>1</v>
      </c>
      <c r="C2" s="13" t="s">
        <v>79</v>
      </c>
      <c r="D2" s="13">
        <v>1</v>
      </c>
      <c r="E2" s="14" t="s">
        <v>136</v>
      </c>
      <c r="F2" s="14">
        <v>1</v>
      </c>
      <c r="G2" s="15" t="s">
        <v>81</v>
      </c>
      <c r="H2" s="15">
        <v>1</v>
      </c>
      <c r="I2" t="s">
        <v>101</v>
      </c>
      <c r="J2">
        <v>1</v>
      </c>
      <c r="K2" t="s">
        <v>108</v>
      </c>
      <c r="L2">
        <v>1</v>
      </c>
    </row>
    <row r="3" spans="1:15" x14ac:dyDescent="0.2">
      <c r="A3" s="13" t="s">
        <v>72</v>
      </c>
      <c r="B3" s="13">
        <v>2</v>
      </c>
      <c r="C3" s="13" t="s">
        <v>96</v>
      </c>
      <c r="D3" s="13">
        <v>2</v>
      </c>
      <c r="E3" s="13" t="s">
        <v>82</v>
      </c>
      <c r="F3" s="13">
        <v>2</v>
      </c>
      <c r="G3" s="15" t="s">
        <v>80</v>
      </c>
      <c r="H3" s="15">
        <v>2</v>
      </c>
      <c r="I3" t="s">
        <v>102</v>
      </c>
      <c r="J3">
        <v>2</v>
      </c>
      <c r="K3" t="s">
        <v>103</v>
      </c>
      <c r="L3">
        <v>2</v>
      </c>
    </row>
    <row r="4" spans="1:15" x14ac:dyDescent="0.2">
      <c r="A4" s="13" t="s">
        <v>71</v>
      </c>
      <c r="B4" s="13">
        <v>3</v>
      </c>
      <c r="C4" s="13" t="s">
        <v>97</v>
      </c>
      <c r="D4" s="13">
        <v>3</v>
      </c>
      <c r="E4" s="13" t="s">
        <v>83</v>
      </c>
      <c r="F4" s="13">
        <v>3</v>
      </c>
      <c r="G4" s="15" t="s">
        <v>86</v>
      </c>
      <c r="H4" s="15">
        <v>3</v>
      </c>
      <c r="K4" t="s">
        <v>104</v>
      </c>
      <c r="L4">
        <v>3</v>
      </c>
    </row>
    <row r="5" spans="1:15" x14ac:dyDescent="0.2">
      <c r="A5" s="13" t="s">
        <v>115</v>
      </c>
      <c r="B5" s="13">
        <v>4</v>
      </c>
      <c r="C5" s="13" t="s">
        <v>77</v>
      </c>
      <c r="D5" s="13">
        <v>4</v>
      </c>
      <c r="E5" s="13" t="s">
        <v>84</v>
      </c>
      <c r="F5" s="13">
        <v>4</v>
      </c>
      <c r="G5" s="15" t="s">
        <v>87</v>
      </c>
      <c r="H5" s="15">
        <v>4</v>
      </c>
      <c r="K5" t="s">
        <v>105</v>
      </c>
      <c r="L5">
        <v>4</v>
      </c>
    </row>
    <row r="6" spans="1:15" x14ac:dyDescent="0.2">
      <c r="A6" s="16" t="s">
        <v>134</v>
      </c>
      <c r="B6" s="16">
        <v>5</v>
      </c>
      <c r="C6" s="13" t="s">
        <v>76</v>
      </c>
      <c r="D6" s="13">
        <v>5</v>
      </c>
      <c r="E6" s="16" t="s">
        <v>135</v>
      </c>
      <c r="F6" s="16">
        <v>5</v>
      </c>
      <c r="G6" s="6" t="s">
        <v>88</v>
      </c>
      <c r="H6">
        <v>5</v>
      </c>
      <c r="K6" t="s">
        <v>106</v>
      </c>
      <c r="L6">
        <v>5</v>
      </c>
    </row>
    <row r="7" spans="1:15" x14ac:dyDescent="0.2">
      <c r="A7" s="17" t="s">
        <v>77</v>
      </c>
      <c r="B7" s="17">
        <v>6</v>
      </c>
      <c r="C7" s="13" t="s">
        <v>99</v>
      </c>
      <c r="D7" s="13">
        <v>6</v>
      </c>
      <c r="E7" s="13" t="s">
        <v>85</v>
      </c>
      <c r="F7" s="13">
        <v>6</v>
      </c>
      <c r="G7" s="6" t="s">
        <v>89</v>
      </c>
      <c r="H7">
        <v>6</v>
      </c>
      <c r="K7" t="s">
        <v>107</v>
      </c>
      <c r="L7">
        <v>6</v>
      </c>
    </row>
    <row r="8" spans="1:15" x14ac:dyDescent="0.2">
      <c r="A8" s="16" t="s">
        <v>114</v>
      </c>
      <c r="B8" s="16">
        <v>7</v>
      </c>
      <c r="C8" s="13" t="s">
        <v>98</v>
      </c>
      <c r="D8" s="13">
        <v>7</v>
      </c>
      <c r="E8" s="13" t="s">
        <v>138</v>
      </c>
      <c r="F8" s="13">
        <v>7</v>
      </c>
      <c r="G8" t="s">
        <v>90</v>
      </c>
      <c r="H8">
        <v>7</v>
      </c>
    </row>
    <row r="9" spans="1:15" x14ac:dyDescent="0.2">
      <c r="A9" s="13" t="s">
        <v>75</v>
      </c>
      <c r="B9" s="13">
        <v>8</v>
      </c>
      <c r="C9" s="13" t="s">
        <v>137</v>
      </c>
      <c r="D9" s="13">
        <v>8</v>
      </c>
      <c r="E9" s="13"/>
      <c r="F9" s="13"/>
      <c r="G9" t="s">
        <v>91</v>
      </c>
      <c r="H9">
        <v>8</v>
      </c>
    </row>
    <row r="10" spans="1:15" x14ac:dyDescent="0.2">
      <c r="A10" s="13" t="s">
        <v>74</v>
      </c>
      <c r="B10" s="13">
        <v>9</v>
      </c>
      <c r="C10" s="13"/>
      <c r="D10" s="13"/>
      <c r="E10" s="13"/>
      <c r="F10" s="13"/>
      <c r="G10" t="s">
        <v>92</v>
      </c>
      <c r="H10">
        <v>9</v>
      </c>
    </row>
    <row r="11" spans="1:15" x14ac:dyDescent="0.2">
      <c r="A11" t="s">
        <v>73</v>
      </c>
      <c r="B11" s="13">
        <v>10</v>
      </c>
      <c r="D11" s="13"/>
      <c r="G11" t="s">
        <v>93</v>
      </c>
      <c r="H11">
        <v>10</v>
      </c>
    </row>
    <row r="12" spans="1:15" x14ac:dyDescent="0.2">
      <c r="A12" t="s">
        <v>138</v>
      </c>
      <c r="B12" s="13">
        <v>11</v>
      </c>
      <c r="D12" s="13"/>
      <c r="G12" t="s">
        <v>94</v>
      </c>
      <c r="H12">
        <v>11</v>
      </c>
    </row>
    <row r="13" spans="1:15" x14ac:dyDescent="0.2">
      <c r="G13" s="15" t="s">
        <v>95</v>
      </c>
      <c r="H13" s="15">
        <v>12</v>
      </c>
    </row>
    <row r="14" spans="1:15" x14ac:dyDescent="0.2">
      <c r="A14" s="9"/>
      <c r="B14" s="9"/>
      <c r="G14" t="s">
        <v>137</v>
      </c>
      <c r="H14">
        <v>13</v>
      </c>
    </row>
    <row r="16" spans="1:15" x14ac:dyDescent="0.2">
      <c r="E16" s="11"/>
      <c r="F16" s="11"/>
      <c r="G16" s="18"/>
      <c r="H16" s="18"/>
      <c r="I16" s="18"/>
      <c r="J16" s="18"/>
      <c r="K16" s="18"/>
      <c r="L16" s="18"/>
      <c r="M16" s="18"/>
      <c r="N16" s="18"/>
      <c r="O16" s="18"/>
    </row>
    <row r="17" spans="1:15" x14ac:dyDescent="0.2">
      <c r="E17" s="11"/>
      <c r="F17" s="11"/>
      <c r="G17" s="18"/>
      <c r="H17" s="18"/>
      <c r="I17" s="18"/>
      <c r="J17" s="18"/>
      <c r="K17" s="18"/>
      <c r="L17" s="18"/>
      <c r="M17" s="18"/>
      <c r="N17" s="18"/>
      <c r="O17" s="18"/>
    </row>
    <row r="27" spans="1:15" x14ac:dyDescent="0.2">
      <c r="A27" s="19"/>
      <c r="B27" s="19"/>
    </row>
  </sheetData>
  <sheetProtection algorithmName="SHA-512" hashValue="YW0ro3tH9ZGskl/APeQkNy5MyEPBaZ3kMPu3NyLbn7OAyYnBrYQRZYM6dmpdFAfKCStzj9hGlkLHfy1nsNh17Q==" saltValue="6vjg3HaW0ZtSUqZ9rMQfHw==" spinCount="100000" sheet="1" objects="1" scenarios="1"/>
  <customSheetViews>
    <customSheetView guid="{93EE9DDB-BFB2-455B-94B6-7E469AA41DDC}">
      <selection activeCell="A18" sqref="A18"/>
      <pageMargins left="0.7" right="0.7" top="0.78740157499999996" bottom="0.78740157499999996" header="0.3" footer="0.3"/>
      <pageSetup paperSize="0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C1</vt:lpstr>
      <vt:lpstr>C2</vt:lpstr>
      <vt:lpstr>C3</vt:lpstr>
      <vt:lpstr>C4</vt:lpstr>
      <vt:lpstr>C5</vt:lpstr>
      <vt:lpstr>Zdroje-pozice, specifikace, atd</vt:lpstr>
      <vt:lpstr>'C1'!Oblast_tisku</vt:lpstr>
      <vt:lpstr>'C2'!Oblast_tisku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Konvalinová Renata</dc:creator>
  <cp:lastModifiedBy>Drbohlavová Eliška</cp:lastModifiedBy>
  <dcterms:created xsi:type="dcterms:W3CDTF">2016-09-15T08:38:12Z</dcterms:created>
  <dcterms:modified xsi:type="dcterms:W3CDTF">2021-10-04T12:47:54Z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46e5e1-5d42-4630-bacd-c69bfdcbd5e8_Enabled">
    <vt:lpwstr>true</vt:lpwstr>
  </property>
  <property fmtid="{D5CDD505-2E9C-101B-9397-08002B2CF9AE}" pid="3" name="MSIP_Label_d546e5e1-5d42-4630-bacd-c69bfdcbd5e8_SetDate">
    <vt:lpwstr>2021-09-07T13:07:14Z</vt:lpwstr>
  </property>
  <property fmtid="{D5CDD505-2E9C-101B-9397-08002B2CF9AE}" pid="4" name="MSIP_Label_d546e5e1-5d42-4630-bacd-c69bfdcbd5e8_Method">
    <vt:lpwstr>Standard</vt:lpwstr>
  </property>
  <property fmtid="{D5CDD505-2E9C-101B-9397-08002B2CF9AE}" pid="5" name="MSIP_Label_d546e5e1-5d42-4630-bacd-c69bfdcbd5e8_Name">
    <vt:lpwstr>d546e5e1-5d42-4630-bacd-c69bfdcbd5e8</vt:lpwstr>
  </property>
  <property fmtid="{D5CDD505-2E9C-101B-9397-08002B2CF9AE}" pid="6" name="MSIP_Label_d546e5e1-5d42-4630-bacd-c69bfdcbd5e8_SiteId">
    <vt:lpwstr>96ece526-9c7d-48b0-8daf-8b93c90a5d18</vt:lpwstr>
  </property>
  <property fmtid="{D5CDD505-2E9C-101B-9397-08002B2CF9AE}" pid="7" name="MSIP_Label_d546e5e1-5d42-4630-bacd-c69bfdcbd5e8_ActionId">
    <vt:lpwstr>6aa63b02-b021-420f-984d-bb8b61db5685</vt:lpwstr>
  </property>
  <property fmtid="{D5CDD505-2E9C-101B-9397-08002B2CF9AE}" pid="8" name="MSIP_Label_d546e5e1-5d42-4630-bacd-c69bfdcbd5e8_ContentBits">
    <vt:lpwstr>0</vt:lpwstr>
  </property>
  <property fmtid="{D5CDD505-2E9C-101B-9397-08002B2CF9AE}" pid="9" name="SmartTag">
    <vt:lpwstr>4</vt:lpwstr>
  </property>
</Properties>
</file>